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5390" windowHeight="7635" activeTab="3"/>
  </bookViews>
  <sheets>
    <sheet name="Euler's" sheetId="7" r:id="rId1"/>
    <sheet name="Mid-Point" sheetId="6" r:id="rId2"/>
    <sheet name="RK-4" sheetId="8" r:id="rId3"/>
    <sheet name="Error Comparison" sheetId="10" r:id="rId4"/>
    <sheet name="RK-4 GlobalError" sheetId="11" r:id="rId5"/>
  </sheets>
  <calcPr calcId="125725"/>
</workbook>
</file>

<file path=xl/calcChain.xml><?xml version="1.0" encoding="utf-8"?>
<calcChain xmlns="http://schemas.openxmlformats.org/spreadsheetml/2006/main">
  <c r="O21" i="6"/>
  <c r="A13" i="11"/>
  <c r="B13" s="1"/>
  <c r="D12"/>
  <c r="B12"/>
  <c r="I12" s="1"/>
  <c r="D6" i="7"/>
  <c r="E6" i="11"/>
  <c r="A7"/>
  <c r="A8" s="1"/>
  <c r="A9" s="1"/>
  <c r="D6"/>
  <c r="B6"/>
  <c r="I6" s="1"/>
  <c r="E12" l="1"/>
  <c r="F12" s="1"/>
  <c r="G12" s="1"/>
  <c r="B9"/>
  <c r="A10"/>
  <c r="B10" s="1"/>
  <c r="F6"/>
  <c r="G6" s="1"/>
  <c r="B8"/>
  <c r="B7"/>
  <c r="A97" i="8"/>
  <c r="B97" s="1"/>
  <c r="A98"/>
  <c r="B98" s="1"/>
  <c r="A99"/>
  <c r="B99" s="1"/>
  <c r="A100"/>
  <c r="B100" s="1"/>
  <c r="A101"/>
  <c r="B101" s="1"/>
  <c r="A102"/>
  <c r="B102" s="1"/>
  <c r="A103"/>
  <c r="B103" s="1"/>
  <c r="A104"/>
  <c r="B104" s="1"/>
  <c r="D57"/>
  <c r="E57"/>
  <c r="F57" s="1"/>
  <c r="G57" s="1"/>
  <c r="G56"/>
  <c r="F56"/>
  <c r="E56"/>
  <c r="D56"/>
  <c r="C33"/>
  <c r="D32"/>
  <c r="E32" s="1"/>
  <c r="G31"/>
  <c r="F31"/>
  <c r="E31"/>
  <c r="D31"/>
  <c r="C18"/>
  <c r="C17"/>
  <c r="D17"/>
  <c r="E17" s="1"/>
  <c r="F17" s="1"/>
  <c r="G17" s="1"/>
  <c r="G16"/>
  <c r="F16"/>
  <c r="E16"/>
  <c r="D16"/>
  <c r="E6"/>
  <c r="A57"/>
  <c r="A58" s="1"/>
  <c r="B56"/>
  <c r="J56" s="1"/>
  <c r="A33"/>
  <c r="A34" s="1"/>
  <c r="B32"/>
  <c r="A32"/>
  <c r="B31"/>
  <c r="J31" s="1"/>
  <c r="A17"/>
  <c r="A18" s="1"/>
  <c r="B16"/>
  <c r="J16" s="1"/>
  <c r="A7"/>
  <c r="A8" s="1"/>
  <c r="D6"/>
  <c r="B6"/>
  <c r="J6" s="1"/>
  <c r="A57" i="7"/>
  <c r="A58" s="1"/>
  <c r="A59" s="1"/>
  <c r="D56"/>
  <c r="C57" s="1"/>
  <c r="B56"/>
  <c r="E56" s="1"/>
  <c r="A32"/>
  <c r="A33" s="1"/>
  <c r="A34" s="1"/>
  <c r="D31"/>
  <c r="C32" s="1"/>
  <c r="B31"/>
  <c r="E31" s="1"/>
  <c r="A17"/>
  <c r="A18" s="1"/>
  <c r="A19" s="1"/>
  <c r="D16"/>
  <c r="C17" s="1"/>
  <c r="B16"/>
  <c r="E16" s="1"/>
  <c r="C7"/>
  <c r="D7" s="1"/>
  <c r="A7"/>
  <c r="B7" s="1"/>
  <c r="B6"/>
  <c r="E6" s="1"/>
  <c r="Q45" i="6"/>
  <c r="R45"/>
  <c r="S45" s="1"/>
  <c r="T45" s="1"/>
  <c r="R46" s="1"/>
  <c r="U45"/>
  <c r="V45"/>
  <c r="Q46"/>
  <c r="U46"/>
  <c r="Q42"/>
  <c r="R42"/>
  <c r="S42" s="1"/>
  <c r="T42" s="1"/>
  <c r="R43" s="1"/>
  <c r="U42"/>
  <c r="V42"/>
  <c r="Q43"/>
  <c r="U43"/>
  <c r="Q44"/>
  <c r="U44"/>
  <c r="Q17"/>
  <c r="R17"/>
  <c r="S17" s="1"/>
  <c r="T17" s="1"/>
  <c r="R18" s="1"/>
  <c r="U17"/>
  <c r="V17"/>
  <c r="Q18"/>
  <c r="U18"/>
  <c r="Q19"/>
  <c r="U19"/>
  <c r="Q20"/>
  <c r="U20"/>
  <c r="Q21"/>
  <c r="U21"/>
  <c r="Q22"/>
  <c r="U22"/>
  <c r="Q23"/>
  <c r="U23"/>
  <c r="Q24"/>
  <c r="U24"/>
  <c r="Q25"/>
  <c r="U25"/>
  <c r="Q26"/>
  <c r="U26"/>
  <c r="Q27"/>
  <c r="U27"/>
  <c r="Q28"/>
  <c r="U28"/>
  <c r="Q29"/>
  <c r="U29"/>
  <c r="Q30"/>
  <c r="U30"/>
  <c r="Q31"/>
  <c r="U31"/>
  <c r="Q32"/>
  <c r="U32"/>
  <c r="Q33"/>
  <c r="U33"/>
  <c r="Q34"/>
  <c r="U34"/>
  <c r="Q35"/>
  <c r="U35"/>
  <c r="Q36"/>
  <c r="U36"/>
  <c r="Q37"/>
  <c r="U37"/>
  <c r="Q38"/>
  <c r="U38"/>
  <c r="Q39"/>
  <c r="U39"/>
  <c r="Q40"/>
  <c r="U40"/>
  <c r="Q41"/>
  <c r="U41"/>
  <c r="Q7"/>
  <c r="Q8" s="1"/>
  <c r="U6"/>
  <c r="V6" s="1"/>
  <c r="S6"/>
  <c r="T6" s="1"/>
  <c r="R7" s="1"/>
  <c r="J39"/>
  <c r="K39"/>
  <c r="L39" s="1"/>
  <c r="M39" s="1"/>
  <c r="K40" s="1"/>
  <c r="N39"/>
  <c r="O39"/>
  <c r="J40"/>
  <c r="N40"/>
  <c r="J41"/>
  <c r="N41"/>
  <c r="J32"/>
  <c r="K32"/>
  <c r="L32"/>
  <c r="M32" s="1"/>
  <c r="K33" s="1"/>
  <c r="N32"/>
  <c r="O32" s="1"/>
  <c r="J33"/>
  <c r="N33"/>
  <c r="J34"/>
  <c r="N34"/>
  <c r="J35"/>
  <c r="N35"/>
  <c r="J36"/>
  <c r="N36"/>
  <c r="J37"/>
  <c r="N37"/>
  <c r="J38"/>
  <c r="N38"/>
  <c r="L22"/>
  <c r="M22"/>
  <c r="K23"/>
  <c r="L23" s="1"/>
  <c r="J23"/>
  <c r="J24"/>
  <c r="J25" s="1"/>
  <c r="J26" s="1"/>
  <c r="J27" s="1"/>
  <c r="J28" s="1"/>
  <c r="J29" s="1"/>
  <c r="J30" s="1"/>
  <c r="J31" s="1"/>
  <c r="K22"/>
  <c r="M21"/>
  <c r="J22"/>
  <c r="N21"/>
  <c r="L21"/>
  <c r="O7"/>
  <c r="O8"/>
  <c r="O9"/>
  <c r="O10"/>
  <c r="O11"/>
  <c r="O12"/>
  <c r="O13"/>
  <c r="O14"/>
  <c r="O15"/>
  <c r="O16"/>
  <c r="O6"/>
  <c r="N7"/>
  <c r="N8"/>
  <c r="N9"/>
  <c r="N10"/>
  <c r="N11"/>
  <c r="N12"/>
  <c r="N13"/>
  <c r="N14"/>
  <c r="N15"/>
  <c r="N16"/>
  <c r="N6"/>
  <c r="J8"/>
  <c r="J9"/>
  <c r="J10" s="1"/>
  <c r="J11" s="1"/>
  <c r="J12" s="1"/>
  <c r="J13" s="1"/>
  <c r="J14" s="1"/>
  <c r="J15" s="1"/>
  <c r="J16" s="1"/>
  <c r="J7"/>
  <c r="L6"/>
  <c r="M6" s="1"/>
  <c r="K7" s="1"/>
  <c r="B16"/>
  <c r="B15"/>
  <c r="B14"/>
  <c r="B13"/>
  <c r="B12"/>
  <c r="B11"/>
  <c r="B10"/>
  <c r="B9"/>
  <c r="B8"/>
  <c r="D7"/>
  <c r="D8" s="1"/>
  <c r="D9" s="1"/>
  <c r="D10" s="1"/>
  <c r="D11" s="1"/>
  <c r="D12" s="1"/>
  <c r="D13" s="1"/>
  <c r="D14" s="1"/>
  <c r="D15" s="1"/>
  <c r="D16" s="1"/>
  <c r="B7"/>
  <c r="F6"/>
  <c r="G6" s="1"/>
  <c r="E7" s="1"/>
  <c r="B6"/>
  <c r="H6" s="1"/>
  <c r="C7" i="8" l="1"/>
  <c r="H12" i="11"/>
  <c r="C13" s="1"/>
  <c r="A11"/>
  <c r="B11"/>
  <c r="C8" i="7"/>
  <c r="D8" s="1"/>
  <c r="H6" i="11"/>
  <c r="C7" s="1"/>
  <c r="E7" i="7"/>
  <c r="A8"/>
  <c r="B8" s="1"/>
  <c r="F6" i="8"/>
  <c r="G6" s="1"/>
  <c r="H57"/>
  <c r="H56"/>
  <c r="C57" s="1"/>
  <c r="C58" s="1"/>
  <c r="F32"/>
  <c r="G32" s="1"/>
  <c r="H31"/>
  <c r="C32" s="1"/>
  <c r="H17"/>
  <c r="H16"/>
  <c r="A19"/>
  <c r="B18"/>
  <c r="A59"/>
  <c r="B58"/>
  <c r="J32"/>
  <c r="A9"/>
  <c r="B8"/>
  <c r="A35"/>
  <c r="B34"/>
  <c r="B7"/>
  <c r="B17"/>
  <c r="J17" s="1"/>
  <c r="B33"/>
  <c r="B57"/>
  <c r="J57" s="1"/>
  <c r="B57" i="7"/>
  <c r="A60"/>
  <c r="B59"/>
  <c r="D57"/>
  <c r="C58" s="1"/>
  <c r="E57"/>
  <c r="B58"/>
  <c r="B32"/>
  <c r="A35"/>
  <c r="B34"/>
  <c r="D32"/>
  <c r="C33" s="1"/>
  <c r="E32"/>
  <c r="B33"/>
  <c r="B17"/>
  <c r="A20"/>
  <c r="B19"/>
  <c r="D17"/>
  <c r="C18" s="1"/>
  <c r="E17"/>
  <c r="B18"/>
  <c r="V46" i="6"/>
  <c r="S46"/>
  <c r="T46" s="1"/>
  <c r="V43"/>
  <c r="S43"/>
  <c r="T43" s="1"/>
  <c r="R44" s="1"/>
  <c r="V18"/>
  <c r="S18"/>
  <c r="T18" s="1"/>
  <c r="R19" s="1"/>
  <c r="S7"/>
  <c r="T7" s="1"/>
  <c r="R8" s="1"/>
  <c r="Q9"/>
  <c r="U8"/>
  <c r="U7"/>
  <c r="V7" s="1"/>
  <c r="O40"/>
  <c r="L40"/>
  <c r="M40" s="1"/>
  <c r="K41" s="1"/>
  <c r="O33"/>
  <c r="L33"/>
  <c r="M33" s="1"/>
  <c r="K34" s="1"/>
  <c r="M23"/>
  <c r="N23"/>
  <c r="N22"/>
  <c r="O22" s="1"/>
  <c r="L7"/>
  <c r="M7" s="1"/>
  <c r="K8" s="1"/>
  <c r="F7"/>
  <c r="H7"/>
  <c r="M7" i="8" l="1"/>
  <c r="K7"/>
  <c r="L7"/>
  <c r="N7"/>
  <c r="D13" i="11"/>
  <c r="E13"/>
  <c r="F13" s="1"/>
  <c r="G13" s="1"/>
  <c r="I13"/>
  <c r="C9" i="7"/>
  <c r="D9" s="1"/>
  <c r="D7" i="11"/>
  <c r="I7"/>
  <c r="E8" i="7"/>
  <c r="A9"/>
  <c r="B9" s="1"/>
  <c r="H6" i="8"/>
  <c r="J7" s="1"/>
  <c r="D58"/>
  <c r="E58" s="1"/>
  <c r="F58" s="1"/>
  <c r="G58" s="1"/>
  <c r="D33"/>
  <c r="E33"/>
  <c r="F33" s="1"/>
  <c r="G33" s="1"/>
  <c r="H32"/>
  <c r="D18"/>
  <c r="F18"/>
  <c r="G18" s="1"/>
  <c r="E18"/>
  <c r="A60"/>
  <c r="B59"/>
  <c r="A20"/>
  <c r="B19"/>
  <c r="A36"/>
  <c r="B35"/>
  <c r="A10"/>
  <c r="B9"/>
  <c r="J33"/>
  <c r="J58"/>
  <c r="J18"/>
  <c r="D58" i="7"/>
  <c r="C59" s="1"/>
  <c r="A61"/>
  <c r="B60"/>
  <c r="E58"/>
  <c r="D33"/>
  <c r="C34" s="1"/>
  <c r="A36"/>
  <c r="B35"/>
  <c r="E33"/>
  <c r="D18"/>
  <c r="C19" s="1"/>
  <c r="A21"/>
  <c r="B20"/>
  <c r="E18"/>
  <c r="V44" i="6"/>
  <c r="S44"/>
  <c r="T44" s="1"/>
  <c r="V19"/>
  <c r="S19"/>
  <c r="T19" s="1"/>
  <c r="R20" s="1"/>
  <c r="S8"/>
  <c r="V8"/>
  <c r="T8"/>
  <c r="R9" s="1"/>
  <c r="Q10"/>
  <c r="U9"/>
  <c r="O41"/>
  <c r="L41"/>
  <c r="M41" s="1"/>
  <c r="O34"/>
  <c r="L34"/>
  <c r="M34" s="1"/>
  <c r="K35" s="1"/>
  <c r="O23"/>
  <c r="K24"/>
  <c r="L24" s="1"/>
  <c r="N24"/>
  <c r="L8"/>
  <c r="M8" s="1"/>
  <c r="K9" s="1"/>
  <c r="G7"/>
  <c r="E8" s="1"/>
  <c r="H8"/>
  <c r="F8"/>
  <c r="H13" i="11" l="1"/>
  <c r="C10" i="7"/>
  <c r="D10" s="1"/>
  <c r="E7" i="11"/>
  <c r="F7" s="1"/>
  <c r="G7" s="1"/>
  <c r="A10" i="7"/>
  <c r="B10" s="1"/>
  <c r="E9"/>
  <c r="D7" i="8"/>
  <c r="K8" s="1"/>
  <c r="H58"/>
  <c r="C59" s="1"/>
  <c r="H33"/>
  <c r="C34" s="1"/>
  <c r="D34"/>
  <c r="H18"/>
  <c r="C19" s="1"/>
  <c r="J34"/>
  <c r="A11"/>
  <c r="B11" s="1"/>
  <c r="B10"/>
  <c r="A37"/>
  <c r="B36"/>
  <c r="A21"/>
  <c r="B20"/>
  <c r="A61"/>
  <c r="B60"/>
  <c r="J19"/>
  <c r="J59"/>
  <c r="B61" i="7"/>
  <c r="A62"/>
  <c r="D59"/>
  <c r="C60" s="1"/>
  <c r="E59"/>
  <c r="B36"/>
  <c r="A37"/>
  <c r="D34"/>
  <c r="C35" s="1"/>
  <c r="E34"/>
  <c r="B21"/>
  <c r="A22"/>
  <c r="D19"/>
  <c r="C20" s="1"/>
  <c r="E20" s="1"/>
  <c r="E19"/>
  <c r="V20" i="6"/>
  <c r="S20"/>
  <c r="T20" s="1"/>
  <c r="R21" s="1"/>
  <c r="S9"/>
  <c r="V9"/>
  <c r="T9"/>
  <c r="R10" s="1"/>
  <c r="Q11"/>
  <c r="U10"/>
  <c r="O35"/>
  <c r="L35"/>
  <c r="M35" s="1"/>
  <c r="K36" s="1"/>
  <c r="M24"/>
  <c r="K25" s="1"/>
  <c r="L25" s="1"/>
  <c r="O24"/>
  <c r="N25"/>
  <c r="L9"/>
  <c r="M9" s="1"/>
  <c r="K10" s="1"/>
  <c r="G8"/>
  <c r="E9" s="1"/>
  <c r="F9"/>
  <c r="H9"/>
  <c r="C11" i="7" l="1"/>
  <c r="D11" s="1"/>
  <c r="H7" i="11"/>
  <c r="C8" s="1"/>
  <c r="E10" i="7"/>
  <c r="A11"/>
  <c r="B11" s="1"/>
  <c r="E7" i="8"/>
  <c r="D59"/>
  <c r="E34"/>
  <c r="F34" s="1"/>
  <c r="G34" s="1"/>
  <c r="H34" s="1"/>
  <c r="C35" s="1"/>
  <c r="D19"/>
  <c r="E19" s="1"/>
  <c r="F19" s="1"/>
  <c r="G19" s="1"/>
  <c r="A62"/>
  <c r="B61"/>
  <c r="A22"/>
  <c r="B21"/>
  <c r="A38"/>
  <c r="B37"/>
  <c r="B62" i="7"/>
  <c r="A63"/>
  <c r="D60"/>
  <c r="C61" s="1"/>
  <c r="E60"/>
  <c r="B37"/>
  <c r="A38"/>
  <c r="D35"/>
  <c r="C36" s="1"/>
  <c r="E35"/>
  <c r="B22"/>
  <c r="A23"/>
  <c r="D20"/>
  <c r="C21" s="1"/>
  <c r="V21" i="6"/>
  <c r="S21"/>
  <c r="T21" s="1"/>
  <c r="R22" s="1"/>
  <c r="S10"/>
  <c r="V10"/>
  <c r="T10"/>
  <c r="R11" s="1"/>
  <c r="Q12"/>
  <c r="U11"/>
  <c r="O36"/>
  <c r="L36"/>
  <c r="M36" s="1"/>
  <c r="K37" s="1"/>
  <c r="M25"/>
  <c r="K26" s="1"/>
  <c r="L26" s="1"/>
  <c r="O25"/>
  <c r="N26"/>
  <c r="L10"/>
  <c r="M10" s="1"/>
  <c r="K11" s="1"/>
  <c r="G9"/>
  <c r="E10" s="1"/>
  <c r="F7" i="8" l="1"/>
  <c r="L8"/>
  <c r="E11" i="7"/>
  <c r="D8" i="11"/>
  <c r="I8"/>
  <c r="E59" i="8"/>
  <c r="F59" s="1"/>
  <c r="G59" s="1"/>
  <c r="J35"/>
  <c r="D35"/>
  <c r="E35" s="1"/>
  <c r="F35" s="1"/>
  <c r="G35" s="1"/>
  <c r="H19"/>
  <c r="C20" s="1"/>
  <c r="A39"/>
  <c r="B38"/>
  <c r="A23"/>
  <c r="B22"/>
  <c r="A63"/>
  <c r="B62"/>
  <c r="B63" i="7"/>
  <c r="A64"/>
  <c r="D61"/>
  <c r="C62" s="1"/>
  <c r="E61"/>
  <c r="B38"/>
  <c r="A39"/>
  <c r="D36"/>
  <c r="C37" s="1"/>
  <c r="E36"/>
  <c r="B23"/>
  <c r="A24"/>
  <c r="D21"/>
  <c r="C22" s="1"/>
  <c r="E21"/>
  <c r="V22" i="6"/>
  <c r="S22"/>
  <c r="T22" s="1"/>
  <c r="R23" s="1"/>
  <c r="S11"/>
  <c r="V11"/>
  <c r="T11"/>
  <c r="R12" s="1"/>
  <c r="Q13"/>
  <c r="U12"/>
  <c r="O37"/>
  <c r="L37"/>
  <c r="M37" s="1"/>
  <c r="K38" s="1"/>
  <c r="M26"/>
  <c r="K27" s="1"/>
  <c r="L27" s="1"/>
  <c r="O26"/>
  <c r="N27"/>
  <c r="L11"/>
  <c r="M11" s="1"/>
  <c r="K12" s="1"/>
  <c r="H10"/>
  <c r="F10"/>
  <c r="G10" s="1"/>
  <c r="E11" s="1"/>
  <c r="G7" i="8" l="1"/>
  <c r="M8"/>
  <c r="E8" i="11"/>
  <c r="F8" s="1"/>
  <c r="G8" s="1"/>
  <c r="H59" i="8"/>
  <c r="C60" s="1"/>
  <c r="H35"/>
  <c r="C36" s="1"/>
  <c r="J20"/>
  <c r="D20"/>
  <c r="E20" s="1"/>
  <c r="F20" s="1"/>
  <c r="G20" s="1"/>
  <c r="A64"/>
  <c r="B63"/>
  <c r="A24"/>
  <c r="B23"/>
  <c r="A40"/>
  <c r="B39"/>
  <c r="D62" i="7"/>
  <c r="C63" s="1"/>
  <c r="E63" s="1"/>
  <c r="E62"/>
  <c r="B64"/>
  <c r="A65"/>
  <c r="D37"/>
  <c r="C38" s="1"/>
  <c r="E38" s="1"/>
  <c r="E37"/>
  <c r="A40"/>
  <c r="B39"/>
  <c r="D22"/>
  <c r="C23" s="1"/>
  <c r="E23" s="1"/>
  <c r="E22"/>
  <c r="B24"/>
  <c r="A25"/>
  <c r="V23" i="6"/>
  <c r="S23"/>
  <c r="T23" s="1"/>
  <c r="R24" s="1"/>
  <c r="S12"/>
  <c r="V12"/>
  <c r="T12"/>
  <c r="R13" s="1"/>
  <c r="Q14"/>
  <c r="U13"/>
  <c r="O38"/>
  <c r="L38"/>
  <c r="M38" s="1"/>
  <c r="M27"/>
  <c r="K28" s="1"/>
  <c r="L28" s="1"/>
  <c r="O27"/>
  <c r="N28"/>
  <c r="L12"/>
  <c r="M12" s="1"/>
  <c r="K13" s="1"/>
  <c r="H11"/>
  <c r="F11"/>
  <c r="G11" s="1"/>
  <c r="E12" s="1"/>
  <c r="N8" i="8" l="1"/>
  <c r="H7"/>
  <c r="C8" s="1"/>
  <c r="H8" i="11"/>
  <c r="C9" s="1"/>
  <c r="D60" i="8"/>
  <c r="F60"/>
  <c r="E60"/>
  <c r="G60"/>
  <c r="J60"/>
  <c r="D36"/>
  <c r="J36"/>
  <c r="H20"/>
  <c r="C21" s="1"/>
  <c r="D21"/>
  <c r="J21"/>
  <c r="A41"/>
  <c r="B40"/>
  <c r="A25"/>
  <c r="B24"/>
  <c r="A65"/>
  <c r="B64"/>
  <c r="D63" i="7"/>
  <c r="C64" s="1"/>
  <c r="B65"/>
  <c r="A66"/>
  <c r="A41"/>
  <c r="B40"/>
  <c r="D38"/>
  <c r="C39" s="1"/>
  <c r="D23"/>
  <c r="C24" s="1"/>
  <c r="B25"/>
  <c r="A26"/>
  <c r="B26" s="1"/>
  <c r="V24" i="6"/>
  <c r="S24"/>
  <c r="T24" s="1"/>
  <c r="R25" s="1"/>
  <c r="S13"/>
  <c r="V13"/>
  <c r="T13"/>
  <c r="R14" s="1"/>
  <c r="Q15"/>
  <c r="U14"/>
  <c r="M28"/>
  <c r="K29" s="1"/>
  <c r="L29" s="1"/>
  <c r="O28"/>
  <c r="N29"/>
  <c r="L13"/>
  <c r="M13" s="1"/>
  <c r="K14" s="1"/>
  <c r="H12"/>
  <c r="F12"/>
  <c r="G12" s="1"/>
  <c r="E13" s="1"/>
  <c r="J8" i="8" l="1"/>
  <c r="D8"/>
  <c r="E8" s="1"/>
  <c r="F8" s="1"/>
  <c r="G8" s="1"/>
  <c r="D9" i="11"/>
  <c r="I9"/>
  <c r="H60" i="8"/>
  <c r="C61" s="1"/>
  <c r="E36"/>
  <c r="F36" s="1"/>
  <c r="G36" s="1"/>
  <c r="H36"/>
  <c r="C37" s="1"/>
  <c r="E21"/>
  <c r="F21" s="1"/>
  <c r="G21" s="1"/>
  <c r="A66"/>
  <c r="B65"/>
  <c r="A26"/>
  <c r="B26" s="1"/>
  <c r="B25"/>
  <c r="A42"/>
  <c r="B41"/>
  <c r="D64" i="7"/>
  <c r="C65" s="1"/>
  <c r="E65" s="1"/>
  <c r="E64"/>
  <c r="B66"/>
  <c r="A67"/>
  <c r="D39"/>
  <c r="C40" s="1"/>
  <c r="B41"/>
  <c r="A42"/>
  <c r="E39"/>
  <c r="D24"/>
  <c r="C25" s="1"/>
  <c r="E24"/>
  <c r="T25" i="6"/>
  <c r="V25"/>
  <c r="R26"/>
  <c r="S25"/>
  <c r="S14"/>
  <c r="V14"/>
  <c r="T14"/>
  <c r="R15" s="1"/>
  <c r="Q16"/>
  <c r="U16" s="1"/>
  <c r="U15"/>
  <c r="M29"/>
  <c r="K30" s="1"/>
  <c r="L30" s="1"/>
  <c r="O29"/>
  <c r="N31"/>
  <c r="N30"/>
  <c r="L14"/>
  <c r="M14" s="1"/>
  <c r="K15" s="1"/>
  <c r="H13"/>
  <c r="F13"/>
  <c r="G13" s="1"/>
  <c r="E14" s="1"/>
  <c r="H8" i="8" l="1"/>
  <c r="C9" s="1"/>
  <c r="E9" i="11"/>
  <c r="F9" s="1"/>
  <c r="G9" s="1"/>
  <c r="H9"/>
  <c r="C10" s="1"/>
  <c r="D61" i="8"/>
  <c r="J61"/>
  <c r="E37"/>
  <c r="F37" s="1"/>
  <c r="G37" s="1"/>
  <c r="D37"/>
  <c r="J37"/>
  <c r="H21"/>
  <c r="C22" s="1"/>
  <c r="J22"/>
  <c r="A43"/>
  <c r="B42"/>
  <c r="A67"/>
  <c r="B66"/>
  <c r="B67" i="7"/>
  <c r="A68"/>
  <c r="D65"/>
  <c r="C66" s="1"/>
  <c r="D40"/>
  <c r="C41" s="1"/>
  <c r="E40"/>
  <c r="B42"/>
  <c r="A43"/>
  <c r="D25"/>
  <c r="C26" s="1"/>
  <c r="E25"/>
  <c r="V26" i="6"/>
  <c r="S26"/>
  <c r="T26" s="1"/>
  <c r="R27" s="1"/>
  <c r="S15"/>
  <c r="V15"/>
  <c r="T15"/>
  <c r="R16" s="1"/>
  <c r="M30"/>
  <c r="K31" s="1"/>
  <c r="L31" s="1"/>
  <c r="O30"/>
  <c r="L15"/>
  <c r="M15" s="1"/>
  <c r="K16" s="1"/>
  <c r="H14"/>
  <c r="F14"/>
  <c r="G14" s="1"/>
  <c r="E15" s="1"/>
  <c r="J9" i="8" l="1"/>
  <c r="D9"/>
  <c r="E9" s="1"/>
  <c r="F9" s="1"/>
  <c r="G9" s="1"/>
  <c r="I10" i="11"/>
  <c r="D10"/>
  <c r="E61" i="8"/>
  <c r="F61" s="1"/>
  <c r="G61" s="1"/>
  <c r="H37"/>
  <c r="C38" s="1"/>
  <c r="E22"/>
  <c r="F22" s="1"/>
  <c r="G22" s="1"/>
  <c r="D22"/>
  <c r="A68"/>
  <c r="B67"/>
  <c r="A44"/>
  <c r="B43"/>
  <c r="D66" i="7"/>
  <c r="C67" s="1"/>
  <c r="E67" s="1"/>
  <c r="B68"/>
  <c r="A69"/>
  <c r="E66"/>
  <c r="B43"/>
  <c r="A44"/>
  <c r="D41"/>
  <c r="C42" s="1"/>
  <c r="E42" s="1"/>
  <c r="E41"/>
  <c r="D26"/>
  <c r="E26"/>
  <c r="V27" i="6"/>
  <c r="S27"/>
  <c r="T27" s="1"/>
  <c r="R28" s="1"/>
  <c r="S16"/>
  <c r="V16"/>
  <c r="T16"/>
  <c r="M31"/>
  <c r="O31"/>
  <c r="L16"/>
  <c r="M16" s="1"/>
  <c r="H15"/>
  <c r="F15"/>
  <c r="G15" s="1"/>
  <c r="E16" s="1"/>
  <c r="H9" i="8" l="1"/>
  <c r="C10" s="1"/>
  <c r="E10" i="11"/>
  <c r="F10" s="1"/>
  <c r="G10" s="1"/>
  <c r="D10" i="8"/>
  <c r="J10"/>
  <c r="H61"/>
  <c r="C62" s="1"/>
  <c r="D38"/>
  <c r="J38"/>
  <c r="E38"/>
  <c r="F38" s="1"/>
  <c r="G38" s="1"/>
  <c r="H22"/>
  <c r="C23" s="1"/>
  <c r="A45"/>
  <c r="B44"/>
  <c r="A69"/>
  <c r="B68"/>
  <c r="B69" i="7"/>
  <c r="A70"/>
  <c r="D67"/>
  <c r="C68" s="1"/>
  <c r="D42"/>
  <c r="C43" s="1"/>
  <c r="B44"/>
  <c r="A45"/>
  <c r="V28" i="6"/>
  <c r="S28"/>
  <c r="T28" s="1"/>
  <c r="R29" s="1"/>
  <c r="F16"/>
  <c r="G16" s="1"/>
  <c r="H16"/>
  <c r="H10" i="11" l="1"/>
  <c r="C11" s="1"/>
  <c r="E10" i="8"/>
  <c r="F10" s="1"/>
  <c r="G10" s="1"/>
  <c r="D62"/>
  <c r="E62"/>
  <c r="F62" s="1"/>
  <c r="G62" s="1"/>
  <c r="J62"/>
  <c r="H38"/>
  <c r="C39" s="1"/>
  <c r="D23"/>
  <c r="E23" s="1"/>
  <c r="F23" s="1"/>
  <c r="G23" s="1"/>
  <c r="J23"/>
  <c r="A46"/>
  <c r="B45"/>
  <c r="A70"/>
  <c r="B69"/>
  <c r="D68" i="7"/>
  <c r="C69" s="1"/>
  <c r="E69" s="1"/>
  <c r="B70"/>
  <c r="A71"/>
  <c r="E68"/>
  <c r="B45"/>
  <c r="A46"/>
  <c r="D43"/>
  <c r="C44" s="1"/>
  <c r="E44" s="1"/>
  <c r="E43"/>
  <c r="V29" i="6"/>
  <c r="S29"/>
  <c r="T29" s="1"/>
  <c r="R30" s="1"/>
  <c r="D11" i="11" l="1"/>
  <c r="I11"/>
  <c r="E11"/>
  <c r="F11" s="1"/>
  <c r="G11" s="1"/>
  <c r="H10" i="8"/>
  <c r="C11" s="1"/>
  <c r="H62"/>
  <c r="C63" s="1"/>
  <c r="J39"/>
  <c r="D39"/>
  <c r="E39"/>
  <c r="F39" s="1"/>
  <c r="G39" s="1"/>
  <c r="H23"/>
  <c r="C24" s="1"/>
  <c r="A71"/>
  <c r="B70"/>
  <c r="A47"/>
  <c r="B46"/>
  <c r="A72" i="7"/>
  <c r="B71"/>
  <c r="D69"/>
  <c r="C70" s="1"/>
  <c r="D70" s="1"/>
  <c r="C71" s="1"/>
  <c r="D44"/>
  <c r="C45" s="1"/>
  <c r="A47"/>
  <c r="B46"/>
  <c r="V30" i="6"/>
  <c r="S30"/>
  <c r="T30" s="1"/>
  <c r="R31" s="1"/>
  <c r="H11" i="11" l="1"/>
  <c r="J11" i="8"/>
  <c r="D11"/>
  <c r="E11" s="1"/>
  <c r="F11" s="1"/>
  <c r="G11" s="1"/>
  <c r="D63"/>
  <c r="J63"/>
  <c r="H39"/>
  <c r="C40" s="1"/>
  <c r="J24"/>
  <c r="D24"/>
  <c r="E24"/>
  <c r="F24" s="1"/>
  <c r="G24" s="1"/>
  <c r="A48"/>
  <c r="B47"/>
  <c r="A72"/>
  <c r="B71"/>
  <c r="C72" i="7"/>
  <c r="D71"/>
  <c r="B72"/>
  <c r="E72" s="1"/>
  <c r="A73"/>
  <c r="E71"/>
  <c r="E70"/>
  <c r="D45"/>
  <c r="C46" s="1"/>
  <c r="B47"/>
  <c r="A48"/>
  <c r="E45"/>
  <c r="V31" i="6"/>
  <c r="S31"/>
  <c r="T31" s="1"/>
  <c r="R32" s="1"/>
  <c r="H11" i="8" l="1"/>
  <c r="E63"/>
  <c r="F63" s="1"/>
  <c r="G63" s="1"/>
  <c r="D40"/>
  <c r="J40"/>
  <c r="E40"/>
  <c r="F40" s="1"/>
  <c r="G40" s="1"/>
  <c r="H24"/>
  <c r="C25" s="1"/>
  <c r="A73"/>
  <c r="B72"/>
  <c r="A49"/>
  <c r="B48"/>
  <c r="D72" i="7"/>
  <c r="C73" s="1"/>
  <c r="A74"/>
  <c r="B73"/>
  <c r="D46"/>
  <c r="C47" s="1"/>
  <c r="E46"/>
  <c r="B48"/>
  <c r="A49"/>
  <c r="V32" i="6"/>
  <c r="S32"/>
  <c r="T32" s="1"/>
  <c r="R33" s="1"/>
  <c r="E73" i="7" l="1"/>
  <c r="H63" i="8"/>
  <c r="C64" s="1"/>
  <c r="H40"/>
  <c r="C41" s="1"/>
  <c r="J25"/>
  <c r="D25"/>
  <c r="E25"/>
  <c r="F25" s="1"/>
  <c r="G25" s="1"/>
  <c r="A50"/>
  <c r="B49"/>
  <c r="A74"/>
  <c r="B73"/>
  <c r="D73" i="7"/>
  <c r="C74" s="1"/>
  <c r="B74"/>
  <c r="A75"/>
  <c r="D47"/>
  <c r="C48"/>
  <c r="E47"/>
  <c r="B49"/>
  <c r="A50"/>
  <c r="E48"/>
  <c r="V33" i="6"/>
  <c r="S33"/>
  <c r="T33" s="1"/>
  <c r="R34" s="1"/>
  <c r="D64" i="8" l="1"/>
  <c r="E64"/>
  <c r="F64" s="1"/>
  <c r="G64" s="1"/>
  <c r="J64"/>
  <c r="D41"/>
  <c r="J41"/>
  <c r="E41"/>
  <c r="F41" s="1"/>
  <c r="G41" s="1"/>
  <c r="H25"/>
  <c r="C26" s="1"/>
  <c r="A75"/>
  <c r="B74"/>
  <c r="A51"/>
  <c r="B51" s="1"/>
  <c r="B50"/>
  <c r="D74" i="7"/>
  <c r="C75"/>
  <c r="A76"/>
  <c r="B75"/>
  <c r="E75" s="1"/>
  <c r="E74"/>
  <c r="D48"/>
  <c r="C49" s="1"/>
  <c r="B50"/>
  <c r="A51"/>
  <c r="B51" s="1"/>
  <c r="V34" i="6"/>
  <c r="S34"/>
  <c r="T34" s="1"/>
  <c r="R35" s="1"/>
  <c r="H64" i="8" l="1"/>
  <c r="C65" s="1"/>
  <c r="H41"/>
  <c r="C42" s="1"/>
  <c r="J26"/>
  <c r="D26"/>
  <c r="E26" s="1"/>
  <c r="F26" s="1"/>
  <c r="G26" s="1"/>
  <c r="A76"/>
  <c r="B75"/>
  <c r="D75" i="7"/>
  <c r="C76" s="1"/>
  <c r="A77"/>
  <c r="B76"/>
  <c r="D49"/>
  <c r="C50" s="1"/>
  <c r="E49"/>
  <c r="V35" i="6"/>
  <c r="S35"/>
  <c r="T35" s="1"/>
  <c r="R36" s="1"/>
  <c r="D65" i="8" l="1"/>
  <c r="J65"/>
  <c r="D42"/>
  <c r="J42"/>
  <c r="E42"/>
  <c r="F42" s="1"/>
  <c r="G42" s="1"/>
  <c r="H26"/>
  <c r="A77"/>
  <c r="B76"/>
  <c r="D76" i="7"/>
  <c r="C77" s="1"/>
  <c r="B77"/>
  <c r="A78"/>
  <c r="E76"/>
  <c r="D50"/>
  <c r="C51"/>
  <c r="E50"/>
  <c r="V36" i="6"/>
  <c r="S36"/>
  <c r="T36" s="1"/>
  <c r="R37" s="1"/>
  <c r="E65" i="8" l="1"/>
  <c r="F65" s="1"/>
  <c r="G65" s="1"/>
  <c r="H42"/>
  <c r="C43" s="1"/>
  <c r="A78"/>
  <c r="B77"/>
  <c r="D77" i="7"/>
  <c r="C78" s="1"/>
  <c r="B78"/>
  <c r="A79"/>
  <c r="E77"/>
  <c r="D51"/>
  <c r="E51"/>
  <c r="V37" i="6"/>
  <c r="S37"/>
  <c r="T37" s="1"/>
  <c r="R38" s="1"/>
  <c r="H65" i="8" l="1"/>
  <c r="C66" s="1"/>
  <c r="E43"/>
  <c r="F43" s="1"/>
  <c r="G43" s="1"/>
  <c r="D43"/>
  <c r="J43"/>
  <c r="A79"/>
  <c r="B78"/>
  <c r="A80" i="7"/>
  <c r="B79"/>
  <c r="D78"/>
  <c r="C79"/>
  <c r="E78"/>
  <c r="V38" i="6"/>
  <c r="S38"/>
  <c r="T38" s="1"/>
  <c r="R39" s="1"/>
  <c r="D66" i="8" l="1"/>
  <c r="E66"/>
  <c r="F66" s="1"/>
  <c r="G66" s="1"/>
  <c r="J66"/>
  <c r="H43"/>
  <c r="C44" s="1"/>
  <c r="A80"/>
  <c r="B79"/>
  <c r="D79" i="7"/>
  <c r="C80" s="1"/>
  <c r="B80"/>
  <c r="A81"/>
  <c r="E79"/>
  <c r="V39" i="6"/>
  <c r="S39"/>
  <c r="T39" s="1"/>
  <c r="R40" s="1"/>
  <c r="H66" i="8" l="1"/>
  <c r="C67" s="1"/>
  <c r="J44"/>
  <c r="D44"/>
  <c r="E44"/>
  <c r="F44" s="1"/>
  <c r="G44" s="1"/>
  <c r="A81"/>
  <c r="B80"/>
  <c r="D80" i="7"/>
  <c r="C81" s="1"/>
  <c r="A82"/>
  <c r="B81"/>
  <c r="E80"/>
  <c r="V40" i="6"/>
  <c r="S40"/>
  <c r="T40" s="1"/>
  <c r="R41" s="1"/>
  <c r="D67" i="8" l="1"/>
  <c r="J67"/>
  <c r="H44"/>
  <c r="C45" s="1"/>
  <c r="A82"/>
  <c r="B81"/>
  <c r="C82" i="7"/>
  <c r="D81"/>
  <c r="A83"/>
  <c r="B82"/>
  <c r="E81"/>
  <c r="V41" i="6"/>
  <c r="S41"/>
  <c r="T41" s="1"/>
  <c r="H67" i="8" l="1"/>
  <c r="C68" s="1"/>
  <c r="E67"/>
  <c r="F67" s="1"/>
  <c r="G67" s="1"/>
  <c r="E45"/>
  <c r="F45" s="1"/>
  <c r="G45" s="1"/>
  <c r="D45"/>
  <c r="J45"/>
  <c r="A83"/>
  <c r="B82"/>
  <c r="A84" i="7"/>
  <c r="B83"/>
  <c r="D82"/>
  <c r="C83" s="1"/>
  <c r="E82"/>
  <c r="D68" i="8" l="1"/>
  <c r="F68"/>
  <c r="E68"/>
  <c r="G68"/>
  <c r="J68"/>
  <c r="H45"/>
  <c r="C46" s="1"/>
  <c r="A84"/>
  <c r="B83"/>
  <c r="D83" i="7"/>
  <c r="C84" s="1"/>
  <c r="A85"/>
  <c r="B84"/>
  <c r="E83"/>
  <c r="H68" i="8" l="1"/>
  <c r="C69" s="1"/>
  <c r="J46"/>
  <c r="D46"/>
  <c r="A85"/>
  <c r="B84"/>
  <c r="D84" i="7"/>
  <c r="C85" s="1"/>
  <c r="B85"/>
  <c r="A86"/>
  <c r="E84"/>
  <c r="D69" i="8" l="1"/>
  <c r="J69"/>
  <c r="E46"/>
  <c r="F46" s="1"/>
  <c r="G46" s="1"/>
  <c r="A86"/>
  <c r="B85"/>
  <c r="D85" i="7"/>
  <c r="C86" s="1"/>
  <c r="B86"/>
  <c r="A87"/>
  <c r="E85"/>
  <c r="E69" i="8" l="1"/>
  <c r="F69" s="1"/>
  <c r="G69" s="1"/>
  <c r="H46"/>
  <c r="C47" s="1"/>
  <c r="A87"/>
  <c r="B86"/>
  <c r="A88" i="7"/>
  <c r="B87"/>
  <c r="D86"/>
  <c r="C87"/>
  <c r="E86"/>
  <c r="H69" i="8" l="1"/>
  <c r="C70" s="1"/>
  <c r="E47"/>
  <c r="F47" s="1"/>
  <c r="G47" s="1"/>
  <c r="D47"/>
  <c r="J47"/>
  <c r="A88"/>
  <c r="B87"/>
  <c r="D87" i="7"/>
  <c r="C88" s="1"/>
  <c r="A89"/>
  <c r="B88"/>
  <c r="E87"/>
  <c r="D70" i="8" l="1"/>
  <c r="E70"/>
  <c r="F70" s="1"/>
  <c r="G70" s="1"/>
  <c r="J70"/>
  <c r="H47"/>
  <c r="C48" s="1"/>
  <c r="A89"/>
  <c r="B88"/>
  <c r="D88" i="7"/>
  <c r="C89" s="1"/>
  <c r="A90"/>
  <c r="B89"/>
  <c r="E88"/>
  <c r="H70" i="8" l="1"/>
  <c r="C71" s="1"/>
  <c r="J48"/>
  <c r="D48"/>
  <c r="E48"/>
  <c r="F48" s="1"/>
  <c r="G48" s="1"/>
  <c r="A90"/>
  <c r="B89"/>
  <c r="D89" i="7"/>
  <c r="C90" s="1"/>
  <c r="A91"/>
  <c r="B90"/>
  <c r="E89"/>
  <c r="D71" i="8" l="1"/>
  <c r="J71"/>
  <c r="H48"/>
  <c r="C49" s="1"/>
  <c r="A91"/>
  <c r="B90"/>
  <c r="A92" i="7"/>
  <c r="B91"/>
  <c r="D90"/>
  <c r="C91" s="1"/>
  <c r="E90"/>
  <c r="H71" i="8" l="1"/>
  <c r="C72" s="1"/>
  <c r="E71"/>
  <c r="F71" s="1"/>
  <c r="G71" s="1"/>
  <c r="E49"/>
  <c r="F49" s="1"/>
  <c r="G49" s="1"/>
  <c r="D49"/>
  <c r="J49"/>
  <c r="A92"/>
  <c r="B91"/>
  <c r="D91" i="7"/>
  <c r="C92" s="1"/>
  <c r="A93"/>
  <c r="B92"/>
  <c r="E91"/>
  <c r="D72" i="8" l="1"/>
  <c r="E72"/>
  <c r="F72" s="1"/>
  <c r="G72" s="1"/>
  <c r="J72"/>
  <c r="H49"/>
  <c r="C50" s="1"/>
  <c r="A93"/>
  <c r="B92"/>
  <c r="D92" i="7"/>
  <c r="C93" s="1"/>
  <c r="A94"/>
  <c r="B93"/>
  <c r="E92"/>
  <c r="H72" i="8" l="1"/>
  <c r="C73" s="1"/>
  <c r="D50"/>
  <c r="J50"/>
  <c r="E50"/>
  <c r="F50" s="1"/>
  <c r="G50" s="1"/>
  <c r="A94"/>
  <c r="B93"/>
  <c r="D93" i="7"/>
  <c r="C94" s="1"/>
  <c r="B94"/>
  <c r="A95"/>
  <c r="E93"/>
  <c r="D73" i="8" l="1"/>
  <c r="J73"/>
  <c r="H50"/>
  <c r="C51" s="1"/>
  <c r="A95"/>
  <c r="B94"/>
  <c r="D94" i="7"/>
  <c r="C95" s="1"/>
  <c r="A96"/>
  <c r="B96" s="1"/>
  <c r="B95"/>
  <c r="E94"/>
  <c r="E95" l="1"/>
  <c r="E73" i="8"/>
  <c r="F73" s="1"/>
  <c r="G73" s="1"/>
  <c r="D51"/>
  <c r="J51"/>
  <c r="E51"/>
  <c r="F51" s="1"/>
  <c r="G51" s="1"/>
  <c r="A96"/>
  <c r="B96" s="1"/>
  <c r="B95"/>
  <c r="D95" i="7"/>
  <c r="C96" s="1"/>
  <c r="H73" i="8" l="1"/>
  <c r="C74" s="1"/>
  <c r="H51"/>
  <c r="D96" i="7"/>
  <c r="E96"/>
  <c r="D74" i="8" l="1"/>
  <c r="E74"/>
  <c r="F74" s="1"/>
  <c r="G74" s="1"/>
  <c r="J74"/>
  <c r="H74" l="1"/>
  <c r="C75" s="1"/>
  <c r="D75" l="1"/>
  <c r="J75"/>
  <c r="E75" l="1"/>
  <c r="F75" s="1"/>
  <c r="G75" s="1"/>
  <c r="H75" l="1"/>
  <c r="C76" s="1"/>
  <c r="D76" l="1"/>
  <c r="F76"/>
  <c r="E76"/>
  <c r="G76"/>
  <c r="J76"/>
  <c r="H76" l="1"/>
  <c r="C77" s="1"/>
  <c r="D77" l="1"/>
  <c r="J77"/>
  <c r="E77" l="1"/>
  <c r="F77" s="1"/>
  <c r="G77" s="1"/>
  <c r="H77" l="1"/>
  <c r="C78" s="1"/>
  <c r="D78" l="1"/>
  <c r="E78"/>
  <c r="F78" s="1"/>
  <c r="G78" s="1"/>
  <c r="J78"/>
  <c r="H78" l="1"/>
  <c r="C79" s="1"/>
  <c r="D79" l="1"/>
  <c r="J79"/>
  <c r="E79" l="1"/>
  <c r="F79" s="1"/>
  <c r="G79" s="1"/>
  <c r="H79" l="1"/>
  <c r="C80" s="1"/>
  <c r="D80" l="1"/>
  <c r="E80"/>
  <c r="F80" s="1"/>
  <c r="G80" s="1"/>
  <c r="J80"/>
  <c r="H80" l="1"/>
  <c r="C81" s="1"/>
  <c r="D81" l="1"/>
  <c r="J81"/>
  <c r="E81" l="1"/>
  <c r="F81" s="1"/>
  <c r="G81" s="1"/>
  <c r="H81" l="1"/>
  <c r="C82" s="1"/>
  <c r="D82" l="1"/>
  <c r="E82"/>
  <c r="F82" s="1"/>
  <c r="G82" s="1"/>
  <c r="J82"/>
  <c r="H82" l="1"/>
  <c r="C83" s="1"/>
  <c r="D83" l="1"/>
  <c r="J83"/>
  <c r="E83" l="1"/>
  <c r="F83" s="1"/>
  <c r="G83" s="1"/>
  <c r="H83" l="1"/>
  <c r="C84" s="1"/>
  <c r="D84" l="1"/>
  <c r="E84"/>
  <c r="F84" s="1"/>
  <c r="G84" s="1"/>
  <c r="J84"/>
  <c r="H84" l="1"/>
  <c r="C85" s="1"/>
  <c r="D85" l="1"/>
  <c r="J85"/>
  <c r="E85" l="1"/>
  <c r="F85" s="1"/>
  <c r="G85" s="1"/>
  <c r="H85" l="1"/>
  <c r="C86" s="1"/>
  <c r="D86" l="1"/>
  <c r="E86"/>
  <c r="F86" s="1"/>
  <c r="G86" s="1"/>
  <c r="J86"/>
  <c r="H86" l="1"/>
  <c r="C87" s="1"/>
  <c r="D87" l="1"/>
  <c r="J87"/>
  <c r="E87" l="1"/>
  <c r="F87" s="1"/>
  <c r="G87" s="1"/>
  <c r="H87" l="1"/>
  <c r="C88" s="1"/>
  <c r="D88" l="1"/>
  <c r="E88"/>
  <c r="F88" s="1"/>
  <c r="G88" s="1"/>
  <c r="J88"/>
  <c r="H88" l="1"/>
  <c r="C89" s="1"/>
  <c r="D89" l="1"/>
  <c r="J89"/>
  <c r="E89" l="1"/>
  <c r="F89" s="1"/>
  <c r="G89" s="1"/>
  <c r="H89" l="1"/>
  <c r="C90" s="1"/>
  <c r="D90" l="1"/>
  <c r="E90"/>
  <c r="F90" s="1"/>
  <c r="G90" s="1"/>
  <c r="J90"/>
  <c r="H90" l="1"/>
  <c r="C91" s="1"/>
  <c r="D91" l="1"/>
  <c r="J91"/>
  <c r="E91" l="1"/>
  <c r="F91" s="1"/>
  <c r="G91" s="1"/>
  <c r="H91" l="1"/>
  <c r="C92" s="1"/>
  <c r="D92" l="1"/>
  <c r="E92"/>
  <c r="F92" s="1"/>
  <c r="G92" s="1"/>
  <c r="J92"/>
  <c r="H92" l="1"/>
  <c r="C93" s="1"/>
  <c r="D93" l="1"/>
  <c r="J93"/>
  <c r="E93" l="1"/>
  <c r="F93" s="1"/>
  <c r="G93" s="1"/>
  <c r="H93" l="1"/>
  <c r="C94" s="1"/>
  <c r="D94" l="1"/>
  <c r="E94"/>
  <c r="F94" s="1"/>
  <c r="G94" s="1"/>
  <c r="J94"/>
  <c r="H94" l="1"/>
  <c r="C95" s="1"/>
  <c r="D95" l="1"/>
  <c r="J95"/>
  <c r="E95" l="1"/>
  <c r="F95" s="1"/>
  <c r="G95" s="1"/>
  <c r="H95" l="1"/>
  <c r="C96" s="1"/>
  <c r="D96" l="1"/>
  <c r="F96"/>
  <c r="E96"/>
  <c r="G96"/>
  <c r="J96"/>
  <c r="H96" l="1"/>
</calcChain>
</file>

<file path=xl/sharedStrings.xml><?xml version="1.0" encoding="utf-8"?>
<sst xmlns="http://schemas.openxmlformats.org/spreadsheetml/2006/main" count="126" uniqueCount="32">
  <si>
    <t xml:space="preserve">h = </t>
  </si>
  <si>
    <t>V</t>
  </si>
  <si>
    <r>
      <t>dC/dV = -C</t>
    </r>
    <r>
      <rPr>
        <vertAlign val="superscript"/>
        <sz val="18"/>
        <color theme="1"/>
        <rFont val="Times New Roman"/>
        <family val="1"/>
      </rPr>
      <t>1.25</t>
    </r>
    <r>
      <rPr>
        <sz val="18"/>
        <color theme="1"/>
        <rFont val="Times New Roman"/>
        <family val="1"/>
      </rPr>
      <t>/2</t>
    </r>
  </si>
  <si>
    <t>C(0) = 1.0</t>
  </si>
  <si>
    <t>TRUE SOLUTION</t>
  </si>
  <si>
    <t>C</t>
  </si>
  <si>
    <t>C(i)</t>
  </si>
  <si>
    <t>V(i)</t>
  </si>
  <si>
    <t>Errors</t>
  </si>
  <si>
    <r>
      <t>dC/dV = - C</t>
    </r>
    <r>
      <rPr>
        <vertAlign val="superscript"/>
        <sz val="18"/>
        <color theme="1"/>
        <rFont val="Times New Roman"/>
        <family val="1"/>
      </rPr>
      <t>1.25</t>
    </r>
    <r>
      <rPr>
        <sz val="18"/>
        <color theme="1"/>
        <rFont val="Times New Roman"/>
        <family val="1"/>
      </rPr>
      <t>/2</t>
    </r>
  </si>
  <si>
    <t>h</t>
  </si>
  <si>
    <t>Euler's</t>
  </si>
  <si>
    <t>C(0) = 1</t>
  </si>
  <si>
    <t>Compare Errors in C(5)</t>
  </si>
  <si>
    <t>Mid-Point Method</t>
  </si>
  <si>
    <t>k1</t>
  </si>
  <si>
    <t>k2</t>
  </si>
  <si>
    <t>f(i)</t>
  </si>
  <si>
    <t>EULER'S METHOD</t>
  </si>
  <si>
    <t>Error</t>
  </si>
  <si>
    <t>k3</t>
  </si>
  <si>
    <t>k4</t>
  </si>
  <si>
    <t>S</t>
  </si>
  <si>
    <t>RK-4</t>
  </si>
  <si>
    <t>Mid-Pt</t>
  </si>
  <si>
    <t>Line 1</t>
  </si>
  <si>
    <t>Line 2</t>
  </si>
  <si>
    <t>Line 3</t>
  </si>
  <si>
    <t>Line 4</t>
  </si>
  <si>
    <t>FOURTH-ORDER RUNGE-KUTTA METHOD</t>
  </si>
  <si>
    <t>&lt;-- Local Truncation Error</t>
  </si>
  <si>
    <t>&lt;-- Global Truncation Error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</si>
</sst>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Times New Roman"/>
      <family val="1"/>
    </font>
    <font>
      <vertAlign val="superscript"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1" fontId="1" fillId="0" borderId="0" xfId="0" applyNumberFormat="1" applyFont="1"/>
    <xf numFmtId="0" fontId="1" fillId="2" borderId="0" xfId="0" applyFont="1" applyFill="1"/>
    <xf numFmtId="11" fontId="1" fillId="2" borderId="0" xfId="0" applyNumberFormat="1" applyFont="1" applyFill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xVal>
            <c:numRef>
              <c:f>'Euler''s'!$A$6:$A$11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'Euler''s'!$E$6:$E$11</c:f>
              <c:numCache>
                <c:formatCode>General</c:formatCode>
                <c:ptCount val="6"/>
                <c:pt idx="0">
                  <c:v>0</c:v>
                </c:pt>
                <c:pt idx="1">
                  <c:v>0.19909667968750003</c:v>
                </c:pt>
                <c:pt idx="2">
                  <c:v>0.29253931595075344</c:v>
                </c:pt>
                <c:pt idx="3">
                  <c:v>0.34418495818460965</c:v>
                </c:pt>
                <c:pt idx="4">
                  <c:v>0.37511860347149356</c:v>
                </c:pt>
                <c:pt idx="5">
                  <c:v>0.39439014210656076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'Euler''s'!$A$16:$A$26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'Euler''s'!$E$16:$E$26</c:f>
              <c:numCache>
                <c:formatCode>General</c:formatCode>
                <c:ptCount val="11"/>
                <c:pt idx="0">
                  <c:v>0</c:v>
                </c:pt>
                <c:pt idx="1">
                  <c:v>4.4178009033203118E-2</c:v>
                </c:pt>
                <c:pt idx="2">
                  <c:v>7.814171511393174E-2</c:v>
                </c:pt>
                <c:pt idx="3">
                  <c:v>0.10476838880981471</c:v>
                </c:pt>
                <c:pt idx="4">
                  <c:v>0.12596749203213722</c:v>
                </c:pt>
                <c:pt idx="5">
                  <c:v>0.14305354324399705</c:v>
                </c:pt>
                <c:pt idx="6">
                  <c:v>0.15695939781011511</c:v>
                </c:pt>
                <c:pt idx="7">
                  <c:v>0.16836420836759322</c:v>
                </c:pt>
                <c:pt idx="8">
                  <c:v>0.17777332824170852</c:v>
                </c:pt>
                <c:pt idx="9">
                  <c:v>0.18556993286122919</c:v>
                </c:pt>
                <c:pt idx="10">
                  <c:v>0.19204936175944545</c:v>
                </c:pt>
              </c:numCache>
            </c:numRef>
          </c:yVal>
          <c:smooth val="1"/>
        </c:ser>
        <c:ser>
          <c:idx val="2"/>
          <c:order val="2"/>
          <c:xVal>
            <c:numRef>
              <c:f>'Euler''s'!$A$31:$A$51</c:f>
              <c:numCache>
                <c:formatCode>General</c:formatCode>
                <c:ptCount val="2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</c:numCache>
            </c:numRef>
          </c:xVal>
          <c:yVal>
            <c:numRef>
              <c:f>'Euler''s'!$E$31:$E$51</c:f>
              <c:numCache>
                <c:formatCode>General</c:formatCode>
                <c:ptCount val="21"/>
                <c:pt idx="0">
                  <c:v>0</c:v>
                </c:pt>
                <c:pt idx="1">
                  <c:v>1.0390400886535592E-2</c:v>
                </c:pt>
                <c:pt idx="2">
                  <c:v>1.9688604486016292E-2</c:v>
                </c:pt>
                <c:pt idx="3">
                  <c:v>2.8036505639314847E-2</c:v>
                </c:pt>
                <c:pt idx="4">
                  <c:v>3.5553317901496052E-2</c:v>
                </c:pt>
                <c:pt idx="5">
                  <c:v>4.2339867798312614E-2</c:v>
                </c:pt>
                <c:pt idx="6">
                  <c:v>4.8481955804828822E-2</c:v>
                </c:pt>
                <c:pt idx="7">
                  <c:v>5.4053011439672921E-2</c:v>
                </c:pt>
                <c:pt idx="8">
                  <c:v>5.9116208853439163E-2</c:v>
                </c:pt>
                <c:pt idx="9">
                  <c:v>6.3726166058078376E-2</c:v>
                </c:pt>
                <c:pt idx="10">
                  <c:v>6.7930319926414545E-2</c:v>
                </c:pt>
                <c:pt idx="11">
                  <c:v>7.1770046575784008E-2</c:v>
                </c:pt>
                <c:pt idx="12">
                  <c:v>7.528158022824262E-2</c:v>
                </c:pt>
                <c:pt idx="13">
                  <c:v>7.8496771392821851E-2</c:v>
                </c:pt>
                <c:pt idx="14">
                  <c:v>8.1443716050453405E-2</c:v>
                </c:pt>
                <c:pt idx="15">
                  <c:v>8.4147280602481236E-2</c:v>
                </c:pt>
                <c:pt idx="16">
                  <c:v>8.662954207522193E-2</c:v>
                </c:pt>
                <c:pt idx="17">
                  <c:v>8.8910159030076638E-2</c:v>
                </c:pt>
                <c:pt idx="18">
                  <c:v>9.1006685503017312E-2</c:v>
                </c:pt>
                <c:pt idx="19">
                  <c:v>9.2934837863736769E-2</c:v>
                </c:pt>
                <c:pt idx="20">
                  <c:v>9.4708722577442075E-2</c:v>
                </c:pt>
              </c:numCache>
            </c:numRef>
          </c:yVal>
          <c:smooth val="1"/>
        </c:ser>
        <c:ser>
          <c:idx val="3"/>
          <c:order val="3"/>
          <c:xVal>
            <c:numRef>
              <c:f>'Euler''s'!$A$56:$A$96</c:f>
              <c:numCache>
                <c:formatCode>General</c:formatCode>
                <c:ptCount val="41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  <c:pt idx="32">
                  <c:v>4</c:v>
                </c:pt>
                <c:pt idx="33">
                  <c:v>4.125</c:v>
                </c:pt>
                <c:pt idx="34">
                  <c:v>4.25</c:v>
                </c:pt>
                <c:pt idx="35">
                  <c:v>4.375</c:v>
                </c:pt>
                <c:pt idx="36">
                  <c:v>4.5</c:v>
                </c:pt>
                <c:pt idx="37">
                  <c:v>4.625</c:v>
                </c:pt>
                <c:pt idx="38">
                  <c:v>4.75</c:v>
                </c:pt>
                <c:pt idx="39">
                  <c:v>4.875</c:v>
                </c:pt>
                <c:pt idx="40">
                  <c:v>5</c:v>
                </c:pt>
              </c:numCache>
            </c:numRef>
          </c:xVal>
          <c:yVal>
            <c:numRef>
              <c:f>'Euler''s'!$E$56:$E$96</c:f>
              <c:numCache>
                <c:formatCode>General</c:formatCode>
                <c:ptCount val="41"/>
                <c:pt idx="0">
                  <c:v>0</c:v>
                </c:pt>
                <c:pt idx="1">
                  <c:v>2.5185979902744068E-3</c:v>
                </c:pt>
                <c:pt idx="2">
                  <c:v>4.9118626565700877E-3</c:v>
                </c:pt>
                <c:pt idx="3">
                  <c:v>7.1874917793585784E-3</c:v>
                </c:pt>
                <c:pt idx="4">
                  <c:v>9.3525965208365348E-3</c:v>
                </c:pt>
                <c:pt idx="5">
                  <c:v>1.1413755073769578E-2</c:v>
                </c:pt>
                <c:pt idx="6">
                  <c:v>1.3377060592486369E-2</c:v>
                </c:pt>
                <c:pt idx="7">
                  <c:v>1.5248164100064908E-2</c:v>
                </c:pt>
                <c:pt idx="8">
                  <c:v>1.7032312971513218E-2</c:v>
                </c:pt>
                <c:pt idx="9">
                  <c:v>1.8734385512619762E-2</c:v>
                </c:pt>
                <c:pt idx="10">
                  <c:v>2.0358922085827628E-2</c:v>
                </c:pt>
                <c:pt idx="11">
                  <c:v>2.1910153176080759E-2</c:v>
                </c:pt>
                <c:pt idx="12">
                  <c:v>2.3392024739528033E-2</c:v>
                </c:pt>
                <c:pt idx="13">
                  <c:v>2.4808221134939551E-2</c:v>
                </c:pt>
                <c:pt idx="14">
                  <c:v>2.6162185900637604E-2</c:v>
                </c:pt>
                <c:pt idx="15">
                  <c:v>2.7457140607731679E-2</c:v>
                </c:pt>
                <c:pt idx="16">
                  <c:v>2.8696101992754963E-2</c:v>
                </c:pt>
                <c:pt idx="17">
                  <c:v>2.9881897548771005E-2</c:v>
                </c:pt>
                <c:pt idx="18">
                  <c:v>3.1017179733134982E-2</c:v>
                </c:pt>
                <c:pt idx="19">
                  <c:v>3.21044389318993E-2</c:v>
                </c:pt>
                <c:pt idx="20">
                  <c:v>3.3146015304977482E-2</c:v>
                </c:pt>
                <c:pt idx="21">
                  <c:v>3.414410962228516E-2</c:v>
                </c:pt>
                <c:pt idx="22">
                  <c:v>3.5100793188910857E-2</c:v>
                </c:pt>
                <c:pt idx="23">
                  <c:v>3.6018016946686382E-2</c:v>
                </c:pt>
                <c:pt idx="24">
                  <c:v>3.689761983012381E-2</c:v>
                </c:pt>
                <c:pt idx="25">
                  <c:v>3.7741336446414746E-2</c:v>
                </c:pt>
                <c:pt idx="26">
                  <c:v>3.8550804141874472E-2</c:v>
                </c:pt>
                <c:pt idx="27">
                  <c:v>3.932756951076103E-2</c:v>
                </c:pt>
                <c:pt idx="28">
                  <c:v>4.0073094396674024E-2</c:v>
                </c:pt>
                <c:pt idx="29">
                  <c:v>4.078876143167201E-2</c:v>
                </c:pt>
                <c:pt idx="30">
                  <c:v>4.1475879153736954E-2</c:v>
                </c:pt>
                <c:pt idx="31">
                  <c:v>4.2135686739212294E-2</c:v>
                </c:pt>
                <c:pt idx="32">
                  <c:v>4.2769358383268223E-2</c:v>
                </c:pt>
                <c:pt idx="33">
                  <c:v>4.3378007358263658E-2</c:v>
                </c:pt>
                <c:pt idx="34">
                  <c:v>4.3962689777030453E-2</c:v>
                </c:pt>
                <c:pt idx="35">
                  <c:v>4.4524408085560997E-2</c:v>
                </c:pt>
                <c:pt idx="36">
                  <c:v>4.5064114307298515E-2</c:v>
                </c:pt>
                <c:pt idx="37">
                  <c:v>4.5582713059187624E-2</c:v>
                </c:pt>
                <c:pt idx="38">
                  <c:v>4.6081064357805242E-2</c:v>
                </c:pt>
                <c:pt idx="39">
                  <c:v>4.6559986232241737E-2</c:v>
                </c:pt>
                <c:pt idx="40">
                  <c:v>4.7020257158916022E-2</c:v>
                </c:pt>
              </c:numCache>
            </c:numRef>
          </c:yVal>
          <c:smooth val="1"/>
        </c:ser>
        <c:axId val="45063168"/>
        <c:axId val="45073536"/>
      </c:scatterChart>
      <c:valAx>
        <c:axId val="45063168"/>
        <c:scaling>
          <c:orientation val="minMax"/>
          <c:max val="5"/>
          <c:min val="0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Volume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5073536"/>
        <c:crosses val="autoZero"/>
        <c:crossBetween val="midCat"/>
      </c:valAx>
      <c:valAx>
        <c:axId val="45073536"/>
        <c:scaling>
          <c:orientation val="minMax"/>
          <c:max val="0.4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Relative Error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5063168"/>
        <c:crosses val="autoZero"/>
        <c:crossBetween val="midCat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xVal>
            <c:numRef>
              <c:f>'Mid-Point'!$D$6:$D$11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'Mid-Point'!$H$6:$H$11</c:f>
              <c:numCache>
                <c:formatCode>General</c:formatCode>
                <c:ptCount val="6"/>
                <c:pt idx="0">
                  <c:v>0</c:v>
                </c:pt>
                <c:pt idx="1">
                  <c:v>4.2813249459636535E-2</c:v>
                </c:pt>
                <c:pt idx="2">
                  <c:v>6.9968411714434117E-2</c:v>
                </c:pt>
                <c:pt idx="3">
                  <c:v>8.6931169439018185E-2</c:v>
                </c:pt>
                <c:pt idx="4">
                  <c:v>9.7246277909310425E-2</c:v>
                </c:pt>
                <c:pt idx="5">
                  <c:v>0.10319734786823591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'Mid-Point'!$J$6:$J$16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'Mid-Point'!$O$6:$O$16</c:f>
              <c:numCache>
                <c:formatCode>General</c:formatCode>
                <c:ptCount val="11"/>
                <c:pt idx="0">
                  <c:v>0</c:v>
                </c:pt>
                <c:pt idx="1">
                  <c:v>4.8008000611705313E-3</c:v>
                </c:pt>
                <c:pt idx="2">
                  <c:v>8.5422140542935794E-3</c:v>
                </c:pt>
                <c:pt idx="3">
                  <c:v>1.1469157450146088E-2</c:v>
                </c:pt>
                <c:pt idx="4">
                  <c:v>1.376380389153683E-2</c:v>
                </c:pt>
                <c:pt idx="5">
                  <c:v>1.5563250567230716E-2</c:v>
                </c:pt>
                <c:pt idx="6">
                  <c:v>1.6971797193345257E-2</c:v>
                </c:pt>
                <c:pt idx="7">
                  <c:v>1.8069592579609512E-2</c:v>
                </c:pt>
                <c:pt idx="8">
                  <c:v>1.891880027389187E-2</c:v>
                </c:pt>
                <c:pt idx="9">
                  <c:v>1.9568048178199182E-2</c:v>
                </c:pt>
                <c:pt idx="10">
                  <c:v>2.0055676479523082E-2</c:v>
                </c:pt>
              </c:numCache>
            </c:numRef>
          </c:yVal>
          <c:smooth val="1"/>
        </c:ser>
        <c:ser>
          <c:idx val="2"/>
          <c:order val="2"/>
          <c:xVal>
            <c:numRef>
              <c:f>'Mid-Point'!$J$21:$J$41</c:f>
              <c:numCache>
                <c:formatCode>General</c:formatCode>
                <c:ptCount val="2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</c:numCache>
            </c:numRef>
          </c:xVal>
          <c:yVal>
            <c:numRef>
              <c:f>'Mid-Point'!$O$21:$O$41</c:f>
              <c:numCache>
                <c:formatCode>General</c:formatCode>
                <c:ptCount val="21"/>
                <c:pt idx="0">
                  <c:v>0</c:v>
                </c:pt>
                <c:pt idx="1">
                  <c:v>5.6667557339541577E-4</c:v>
                </c:pt>
                <c:pt idx="2">
                  <c:v>1.0663025220645737E-3</c:v>
                </c:pt>
                <c:pt idx="3">
                  <c:v>1.5075106193637587E-3</c:v>
                </c:pt>
                <c:pt idx="4">
                  <c:v>1.8976553602277795E-3</c:v>
                </c:pt>
                <c:pt idx="5">
                  <c:v>2.2430316136715506E-3</c:v>
                </c:pt>
                <c:pt idx="6">
                  <c:v>2.5490472537031809E-3</c:v>
                </c:pt>
                <c:pt idx="7">
                  <c:v>2.820365022256494E-3</c:v>
                </c:pt>
                <c:pt idx="8">
                  <c:v>3.0610190267216621E-3</c:v>
                </c:pt>
                <c:pt idx="9">
                  <c:v>3.2745108705047499E-3</c:v>
                </c:pt>
                <c:pt idx="10">
                  <c:v>3.4638893425971728E-3</c:v>
                </c:pt>
                <c:pt idx="11">
                  <c:v>3.6318167677141669E-3</c:v>
                </c:pt>
                <c:pt idx="12">
                  <c:v>3.7806244808430752E-3</c:v>
                </c:pt>
                <c:pt idx="13">
                  <c:v>3.9123593938066217E-3</c:v>
                </c:pt>
                <c:pt idx="14">
                  <c:v>4.0288232331283334E-3</c:v>
                </c:pt>
                <c:pt idx="15">
                  <c:v>4.1316057229243905E-3</c:v>
                </c:pt>
                <c:pt idx="16">
                  <c:v>4.2221127448870046E-3</c:v>
                </c:pt>
                <c:pt idx="17">
                  <c:v>4.3015903153135453E-3</c:v>
                </c:pt>
                <c:pt idx="18">
                  <c:v>4.3711450657074324E-3</c:v>
                </c:pt>
                <c:pt idx="19">
                  <c:v>4.4317617903585202E-3</c:v>
                </c:pt>
                <c:pt idx="20">
                  <c:v>4.4843185250921843E-3</c:v>
                </c:pt>
              </c:numCache>
            </c:numRef>
          </c:yVal>
          <c:smooth val="1"/>
        </c:ser>
        <c:ser>
          <c:idx val="3"/>
          <c:order val="3"/>
          <c:xVal>
            <c:numRef>
              <c:f>'Mid-Point'!$Q$6:$Q$46</c:f>
              <c:numCache>
                <c:formatCode>General</c:formatCode>
                <c:ptCount val="41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  <c:pt idx="32">
                  <c:v>4</c:v>
                </c:pt>
                <c:pt idx="33">
                  <c:v>4.125</c:v>
                </c:pt>
                <c:pt idx="34">
                  <c:v>4.25</c:v>
                </c:pt>
                <c:pt idx="35">
                  <c:v>4.375</c:v>
                </c:pt>
                <c:pt idx="36">
                  <c:v>4.5</c:v>
                </c:pt>
                <c:pt idx="37">
                  <c:v>4.625</c:v>
                </c:pt>
                <c:pt idx="38">
                  <c:v>4.75</c:v>
                </c:pt>
                <c:pt idx="39">
                  <c:v>4.875</c:v>
                </c:pt>
                <c:pt idx="40">
                  <c:v>5</c:v>
                </c:pt>
              </c:numCache>
            </c:numRef>
          </c:xVal>
          <c:yVal>
            <c:numRef>
              <c:f>'Mid-Point'!$V$6:$V$46</c:f>
              <c:numCache>
                <c:formatCode>General</c:formatCode>
                <c:ptCount val="41"/>
                <c:pt idx="0">
                  <c:v>0</c:v>
                </c:pt>
                <c:pt idx="1">
                  <c:v>6.8782546415612755E-5</c:v>
                </c:pt>
                <c:pt idx="2">
                  <c:v>1.3337482514902239E-4</c:v>
                </c:pt>
                <c:pt idx="3">
                  <c:v>1.9405938788729025E-4</c:v>
                </c:pt>
                <c:pt idx="4">
                  <c:v>2.5109656372947838E-4</c:v>
                </c:pt>
                <c:pt idx="5">
                  <c:v>3.0472647540223658E-4</c:v>
                </c:pt>
                <c:pt idx="6">
                  <c:v>3.5517084798266941E-4</c:v>
                </c:pt>
                <c:pt idx="7">
                  <c:v>4.0263463398389817E-4</c:v>
                </c:pt>
                <c:pt idx="8">
                  <c:v>4.4730747562935982E-4</c:v>
                </c:pt>
                <c:pt idx="9">
                  <c:v>4.8936502254203862E-4</c:v>
                </c:pt>
                <c:pt idx="10">
                  <c:v>5.2897012082000409E-4</c:v>
                </c:pt>
                <c:pt idx="11">
                  <c:v>5.6627388752750652E-4</c:v>
                </c:pt>
                <c:pt idx="12">
                  <c:v>6.0141668293595195E-4</c:v>
                </c:pt>
                <c:pt idx="13">
                  <c:v>6.3452899139270261E-4</c:v>
                </c:pt>
                <c:pt idx="14">
                  <c:v>6.6573222040988635E-4</c:v>
                </c:pt>
                <c:pt idx="15">
                  <c:v>6.9513942646040887E-4</c:v>
                </c:pt>
                <c:pt idx="16">
                  <c:v>7.2285597499312671E-4</c:v>
                </c:pt>
                <c:pt idx="17">
                  <c:v>7.4898014132929517E-4</c:v>
                </c:pt>
                <c:pt idx="18">
                  <c:v>7.7360365835830395E-4</c:v>
                </c:pt>
                <c:pt idx="19">
                  <c:v>7.9681221629939597E-4</c:v>
                </c:pt>
                <c:pt idx="20">
                  <c:v>8.1868591921200403E-4</c:v>
                </c:pt>
                <c:pt idx="21">
                  <c:v>8.3929970244364161E-4</c:v>
                </c:pt>
                <c:pt idx="22">
                  <c:v>8.5872371474788494E-4</c:v>
                </c:pt>
                <c:pt idx="23">
                  <c:v>8.7702366841317366E-4</c:v>
                </c:pt>
                <c:pt idx="24">
                  <c:v>8.9426116039697579E-4</c:v>
                </c:pt>
                <c:pt idx="25">
                  <c:v>9.1049396714759591E-4</c:v>
                </c:pt>
                <c:pt idx="26">
                  <c:v>9.2577631552181214E-4</c:v>
                </c:pt>
                <c:pt idx="27">
                  <c:v>9.4015913196535442E-4</c:v>
                </c:pt>
                <c:pt idx="28">
                  <c:v>9.5369027190405405E-4</c:v>
                </c:pt>
                <c:pt idx="29">
                  <c:v>9.6641473110135325E-4</c:v>
                </c:pt>
                <c:pt idx="30">
                  <c:v>9.7837484056712367E-4</c:v>
                </c:pt>
                <c:pt idx="31">
                  <c:v>9.8961044644680762E-4</c:v>
                </c:pt>
                <c:pt idx="32">
                  <c:v>1.000159076183579E-3</c:v>
                </c:pt>
                <c:pt idx="33">
                  <c:v>1.0100560921245531E-3</c:v>
                </c:pt>
                <c:pt idx="34">
                  <c:v>1.0193348336309067E-3</c:v>
                </c:pt>
                <c:pt idx="35">
                  <c:v>1.0280267486500677E-3</c:v>
                </c:pt>
                <c:pt idx="36">
                  <c:v>1.0361615156265803E-3</c:v>
                </c:pt>
                <c:pt idx="37">
                  <c:v>1.0437671565414106E-3</c:v>
                </c:pt>
                <c:pt idx="38">
                  <c:v>1.0508701417999257E-3</c:v>
                </c:pt>
                <c:pt idx="39">
                  <c:v>1.0574954876268166E-3</c:v>
                </c:pt>
                <c:pt idx="40">
                  <c:v>1.0636668465647413E-3</c:v>
                </c:pt>
              </c:numCache>
            </c:numRef>
          </c:yVal>
          <c:smooth val="1"/>
        </c:ser>
        <c:axId val="44452480"/>
        <c:axId val="44458368"/>
      </c:scatterChart>
      <c:valAx>
        <c:axId val="44452480"/>
        <c:scaling>
          <c:orientation val="minMax"/>
        </c:scaling>
        <c:axPos val="b"/>
        <c:numFmt formatCode="General" sourceLinked="1"/>
        <c:tickLblPos val="nextTo"/>
        <c:crossAx val="44458368"/>
        <c:crosses val="autoZero"/>
        <c:crossBetween val="midCat"/>
      </c:valAx>
      <c:valAx>
        <c:axId val="44458368"/>
        <c:scaling>
          <c:orientation val="minMax"/>
        </c:scaling>
        <c:axPos val="l"/>
        <c:numFmt formatCode="General" sourceLinked="1"/>
        <c:tickLblPos val="nextTo"/>
        <c:crossAx val="44452480"/>
        <c:crosses val="autoZero"/>
        <c:crossBetween val="midCat"/>
      </c:valAx>
    </c:plotArea>
    <c:plotVisOnly val="1"/>
  </c:chart>
  <c:txPr>
    <a:bodyPr/>
    <a:lstStyle/>
    <a:p>
      <a:pPr>
        <a:defRPr sz="1400"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xVal>
            <c:numRef>
              <c:f>'Mid-Point'!$D$7:$D$11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'Mid-Point'!$H$7:$H$11</c:f>
              <c:numCache>
                <c:formatCode>General</c:formatCode>
                <c:ptCount val="5"/>
                <c:pt idx="0">
                  <c:v>4.2813249459636535E-2</c:v>
                </c:pt>
                <c:pt idx="1">
                  <c:v>6.9968411714434117E-2</c:v>
                </c:pt>
                <c:pt idx="2">
                  <c:v>8.6931169439018185E-2</c:v>
                </c:pt>
                <c:pt idx="3">
                  <c:v>9.7246277909310425E-2</c:v>
                </c:pt>
                <c:pt idx="4">
                  <c:v>0.10319734786823591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'Mid-Point'!$J$7:$J$16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'Mid-Point'!$O$7:$O$16</c:f>
              <c:numCache>
                <c:formatCode>General</c:formatCode>
                <c:ptCount val="10"/>
                <c:pt idx="0">
                  <c:v>4.8008000611705313E-3</c:v>
                </c:pt>
                <c:pt idx="1">
                  <c:v>8.5422140542935794E-3</c:v>
                </c:pt>
                <c:pt idx="2">
                  <c:v>1.1469157450146088E-2</c:v>
                </c:pt>
                <c:pt idx="3">
                  <c:v>1.376380389153683E-2</c:v>
                </c:pt>
                <c:pt idx="4">
                  <c:v>1.5563250567230716E-2</c:v>
                </c:pt>
                <c:pt idx="5">
                  <c:v>1.6971797193345257E-2</c:v>
                </c:pt>
                <c:pt idx="6">
                  <c:v>1.8069592579609512E-2</c:v>
                </c:pt>
                <c:pt idx="7">
                  <c:v>1.891880027389187E-2</c:v>
                </c:pt>
                <c:pt idx="8">
                  <c:v>1.9568048178199182E-2</c:v>
                </c:pt>
                <c:pt idx="9">
                  <c:v>2.0055676479523082E-2</c:v>
                </c:pt>
              </c:numCache>
            </c:numRef>
          </c:yVal>
          <c:smooth val="1"/>
        </c:ser>
        <c:ser>
          <c:idx val="2"/>
          <c:order val="2"/>
          <c:xVal>
            <c:numRef>
              <c:f>'Mid-Point'!$J$22:$J$41</c:f>
              <c:numCache>
                <c:formatCode>General</c:formatCode>
                <c:ptCount val="2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</c:numCache>
            </c:numRef>
          </c:xVal>
          <c:yVal>
            <c:numRef>
              <c:f>'Mid-Point'!$O$22:$O$41</c:f>
              <c:numCache>
                <c:formatCode>General</c:formatCode>
                <c:ptCount val="20"/>
                <c:pt idx="0">
                  <c:v>5.6667557339541577E-4</c:v>
                </c:pt>
                <c:pt idx="1">
                  <c:v>1.0663025220645737E-3</c:v>
                </c:pt>
                <c:pt idx="2">
                  <c:v>1.5075106193637587E-3</c:v>
                </c:pt>
                <c:pt idx="3">
                  <c:v>1.8976553602277795E-3</c:v>
                </c:pt>
                <c:pt idx="4">
                  <c:v>2.2430316136715506E-3</c:v>
                </c:pt>
                <c:pt idx="5">
                  <c:v>2.5490472537031809E-3</c:v>
                </c:pt>
                <c:pt idx="6">
                  <c:v>2.820365022256494E-3</c:v>
                </c:pt>
                <c:pt idx="7">
                  <c:v>3.0610190267216621E-3</c:v>
                </c:pt>
                <c:pt idx="8">
                  <c:v>3.2745108705047499E-3</c:v>
                </c:pt>
                <c:pt idx="9">
                  <c:v>3.4638893425971728E-3</c:v>
                </c:pt>
                <c:pt idx="10">
                  <c:v>3.6318167677141669E-3</c:v>
                </c:pt>
                <c:pt idx="11">
                  <c:v>3.7806244808430752E-3</c:v>
                </c:pt>
                <c:pt idx="12">
                  <c:v>3.9123593938066217E-3</c:v>
                </c:pt>
                <c:pt idx="13">
                  <c:v>4.0288232331283334E-3</c:v>
                </c:pt>
                <c:pt idx="14">
                  <c:v>4.1316057229243905E-3</c:v>
                </c:pt>
                <c:pt idx="15">
                  <c:v>4.2221127448870046E-3</c:v>
                </c:pt>
                <c:pt idx="16">
                  <c:v>4.3015903153135453E-3</c:v>
                </c:pt>
                <c:pt idx="17">
                  <c:v>4.3711450657074324E-3</c:v>
                </c:pt>
                <c:pt idx="18">
                  <c:v>4.4317617903585202E-3</c:v>
                </c:pt>
                <c:pt idx="19">
                  <c:v>4.4843185250921843E-3</c:v>
                </c:pt>
              </c:numCache>
            </c:numRef>
          </c:yVal>
          <c:smooth val="1"/>
        </c:ser>
        <c:ser>
          <c:idx val="3"/>
          <c:order val="3"/>
          <c:xVal>
            <c:numRef>
              <c:f>'Mid-Point'!$Q$7:$Q$46</c:f>
              <c:numCache>
                <c:formatCode>General</c:formatCode>
                <c:ptCount val="40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1.375</c:v>
                </c:pt>
                <c:pt idx="11">
                  <c:v>1.5</c:v>
                </c:pt>
                <c:pt idx="12">
                  <c:v>1.625</c:v>
                </c:pt>
                <c:pt idx="13">
                  <c:v>1.75</c:v>
                </c:pt>
                <c:pt idx="14">
                  <c:v>1.875</c:v>
                </c:pt>
                <c:pt idx="15">
                  <c:v>2</c:v>
                </c:pt>
                <c:pt idx="16">
                  <c:v>2.125</c:v>
                </c:pt>
                <c:pt idx="17">
                  <c:v>2.25</c:v>
                </c:pt>
                <c:pt idx="18">
                  <c:v>2.375</c:v>
                </c:pt>
                <c:pt idx="19">
                  <c:v>2.5</c:v>
                </c:pt>
                <c:pt idx="20">
                  <c:v>2.625</c:v>
                </c:pt>
                <c:pt idx="21">
                  <c:v>2.75</c:v>
                </c:pt>
                <c:pt idx="22">
                  <c:v>2.875</c:v>
                </c:pt>
                <c:pt idx="23">
                  <c:v>3</c:v>
                </c:pt>
                <c:pt idx="24">
                  <c:v>3.125</c:v>
                </c:pt>
                <c:pt idx="25">
                  <c:v>3.25</c:v>
                </c:pt>
                <c:pt idx="26">
                  <c:v>3.375</c:v>
                </c:pt>
                <c:pt idx="27">
                  <c:v>3.5</c:v>
                </c:pt>
                <c:pt idx="28">
                  <c:v>3.625</c:v>
                </c:pt>
                <c:pt idx="29">
                  <c:v>3.75</c:v>
                </c:pt>
                <c:pt idx="30">
                  <c:v>3.875</c:v>
                </c:pt>
                <c:pt idx="31">
                  <c:v>4</c:v>
                </c:pt>
                <c:pt idx="32">
                  <c:v>4.125</c:v>
                </c:pt>
                <c:pt idx="33">
                  <c:v>4.25</c:v>
                </c:pt>
                <c:pt idx="34">
                  <c:v>4.375</c:v>
                </c:pt>
                <c:pt idx="35">
                  <c:v>4.5</c:v>
                </c:pt>
                <c:pt idx="36">
                  <c:v>4.625</c:v>
                </c:pt>
                <c:pt idx="37">
                  <c:v>4.75</c:v>
                </c:pt>
                <c:pt idx="38">
                  <c:v>4.875</c:v>
                </c:pt>
                <c:pt idx="39">
                  <c:v>5</c:v>
                </c:pt>
              </c:numCache>
            </c:numRef>
          </c:xVal>
          <c:yVal>
            <c:numRef>
              <c:f>'Mid-Point'!$V$7:$V$46</c:f>
              <c:numCache>
                <c:formatCode>General</c:formatCode>
                <c:ptCount val="40"/>
                <c:pt idx="0">
                  <c:v>6.8782546415612755E-5</c:v>
                </c:pt>
                <c:pt idx="1">
                  <c:v>1.3337482514902239E-4</c:v>
                </c:pt>
                <c:pt idx="2">
                  <c:v>1.9405938788729025E-4</c:v>
                </c:pt>
                <c:pt idx="3">
                  <c:v>2.5109656372947838E-4</c:v>
                </c:pt>
                <c:pt idx="4">
                  <c:v>3.0472647540223658E-4</c:v>
                </c:pt>
                <c:pt idx="5">
                  <c:v>3.5517084798266941E-4</c:v>
                </c:pt>
                <c:pt idx="6">
                  <c:v>4.0263463398389817E-4</c:v>
                </c:pt>
                <c:pt idx="7">
                  <c:v>4.4730747562935982E-4</c:v>
                </c:pt>
                <c:pt idx="8">
                  <c:v>4.8936502254203862E-4</c:v>
                </c:pt>
                <c:pt idx="9">
                  <c:v>5.2897012082000409E-4</c:v>
                </c:pt>
                <c:pt idx="10">
                  <c:v>5.6627388752750652E-4</c:v>
                </c:pt>
                <c:pt idx="11">
                  <c:v>6.0141668293595195E-4</c:v>
                </c:pt>
                <c:pt idx="12">
                  <c:v>6.3452899139270261E-4</c:v>
                </c:pt>
                <c:pt idx="13">
                  <c:v>6.6573222040988635E-4</c:v>
                </c:pt>
                <c:pt idx="14">
                  <c:v>6.9513942646040887E-4</c:v>
                </c:pt>
                <c:pt idx="15">
                  <c:v>7.2285597499312671E-4</c:v>
                </c:pt>
                <c:pt idx="16">
                  <c:v>7.4898014132929517E-4</c:v>
                </c:pt>
                <c:pt idx="17">
                  <c:v>7.7360365835830395E-4</c:v>
                </c:pt>
                <c:pt idx="18">
                  <c:v>7.9681221629939597E-4</c:v>
                </c:pt>
                <c:pt idx="19">
                  <c:v>8.1868591921200403E-4</c:v>
                </c:pt>
                <c:pt idx="20">
                  <c:v>8.3929970244364161E-4</c:v>
                </c:pt>
                <c:pt idx="21">
                  <c:v>8.5872371474788494E-4</c:v>
                </c:pt>
                <c:pt idx="22">
                  <c:v>8.7702366841317366E-4</c:v>
                </c:pt>
                <c:pt idx="23">
                  <c:v>8.9426116039697579E-4</c:v>
                </c:pt>
                <c:pt idx="24">
                  <c:v>9.1049396714759591E-4</c:v>
                </c:pt>
                <c:pt idx="25">
                  <c:v>9.2577631552181214E-4</c:v>
                </c:pt>
                <c:pt idx="26">
                  <c:v>9.4015913196535442E-4</c:v>
                </c:pt>
                <c:pt idx="27">
                  <c:v>9.5369027190405405E-4</c:v>
                </c:pt>
                <c:pt idx="28">
                  <c:v>9.6641473110135325E-4</c:v>
                </c:pt>
                <c:pt idx="29">
                  <c:v>9.7837484056712367E-4</c:v>
                </c:pt>
                <c:pt idx="30">
                  <c:v>9.8961044644680762E-4</c:v>
                </c:pt>
                <c:pt idx="31">
                  <c:v>1.000159076183579E-3</c:v>
                </c:pt>
                <c:pt idx="32">
                  <c:v>1.0100560921245531E-3</c:v>
                </c:pt>
                <c:pt idx="33">
                  <c:v>1.0193348336309067E-3</c:v>
                </c:pt>
                <c:pt idx="34">
                  <c:v>1.0280267486500677E-3</c:v>
                </c:pt>
                <c:pt idx="35">
                  <c:v>1.0361615156265803E-3</c:v>
                </c:pt>
                <c:pt idx="36">
                  <c:v>1.0437671565414106E-3</c:v>
                </c:pt>
                <c:pt idx="37">
                  <c:v>1.0508701417999257E-3</c:v>
                </c:pt>
                <c:pt idx="38">
                  <c:v>1.0574954876268166E-3</c:v>
                </c:pt>
                <c:pt idx="39">
                  <c:v>1.0636668465647413E-3</c:v>
                </c:pt>
              </c:numCache>
            </c:numRef>
          </c:yVal>
          <c:smooth val="1"/>
        </c:ser>
        <c:axId val="80265600"/>
        <c:axId val="80268288"/>
      </c:scatterChart>
      <c:valAx>
        <c:axId val="80265600"/>
        <c:scaling>
          <c:orientation val="minMax"/>
          <c:max val="5.0999999999999996"/>
          <c:min val="0"/>
        </c:scaling>
        <c:axPos val="b"/>
        <c:numFmt formatCode="General" sourceLinked="1"/>
        <c:tickLblPos val="high"/>
        <c:crossAx val="80268288"/>
        <c:crosses val="autoZero"/>
        <c:crossBetween val="midCat"/>
      </c:valAx>
      <c:valAx>
        <c:axId val="80268288"/>
        <c:scaling>
          <c:logBase val="10"/>
          <c:orientation val="minMax"/>
        </c:scaling>
        <c:axPos val="l"/>
        <c:numFmt formatCode="0.0E+00" sourceLinked="0"/>
        <c:tickLblPos val="nextTo"/>
        <c:crossAx val="80265600"/>
        <c:crosses val="autoZero"/>
        <c:crossBetween val="midCat"/>
      </c:valAx>
    </c:plotArea>
    <c:plotVisOnly val="1"/>
  </c:chart>
  <c:txPr>
    <a:bodyPr/>
    <a:lstStyle/>
    <a:p>
      <a:pPr>
        <a:defRPr sz="1400"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1"/>
          <c:order val="0"/>
          <c:xVal>
            <c:numRef>
              <c:f>'RK-4'!$A$17:$A$26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'RK-4'!$J$17:$J$26</c:f>
              <c:numCache>
                <c:formatCode>General</c:formatCode>
                <c:ptCount val="10"/>
                <c:pt idx="0">
                  <c:v>1.4545896145440329E-5</c:v>
                </c:pt>
                <c:pt idx="1">
                  <c:v>2.4468202594859573E-5</c:v>
                </c:pt>
                <c:pt idx="2">
                  <c:v>3.1235039375786094E-5</c:v>
                </c:pt>
                <c:pt idx="3">
                  <c:v>3.5813953483751363E-5</c:v>
                </c:pt>
                <c:pt idx="4">
                  <c:v>3.8855703262832958E-5</c:v>
                </c:pt>
                <c:pt idx="5">
                  <c:v>4.0805881801650843E-5</c:v>
                </c:pt>
                <c:pt idx="6">
                  <c:v>4.1974444743576109E-5</c:v>
                </c:pt>
                <c:pt idx="7">
                  <c:v>4.2580008639008307E-5</c:v>
                </c:pt>
                <c:pt idx="8">
                  <c:v>4.2778655952178807E-5</c:v>
                </c:pt>
                <c:pt idx="9">
                  <c:v>4.2683013989010299E-5</c:v>
                </c:pt>
              </c:numCache>
            </c:numRef>
          </c:yVal>
          <c:smooth val="1"/>
        </c:ser>
        <c:ser>
          <c:idx val="2"/>
          <c:order val="1"/>
          <c:xVal>
            <c:numRef>
              <c:f>'RK-4'!$A$32:$A$51</c:f>
              <c:numCache>
                <c:formatCode>General</c:formatCode>
                <c:ptCount val="2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</c:numCache>
            </c:numRef>
          </c:xVal>
          <c:yVal>
            <c:numRef>
              <c:f>'RK-4'!$J$32:$J$51</c:f>
              <c:numCache>
                <c:formatCode>General</c:formatCode>
                <c:ptCount val="20"/>
                <c:pt idx="0">
                  <c:v>4.4936093105412957E-7</c:v>
                </c:pt>
                <c:pt idx="1">
                  <c:v>8.212668389987724E-7</c:v>
                </c:pt>
                <c:pt idx="2">
                  <c:v>1.1293957857697143E-6</c:v>
                </c:pt>
                <c:pt idx="3">
                  <c:v>1.3847723982969595E-6</c:v>
                </c:pt>
                <c:pt idx="4">
                  <c:v>1.5963338081287709E-6</c:v>
                </c:pt>
                <c:pt idx="5">
                  <c:v>1.7713639986528394E-6</c:v>
                </c:pt>
                <c:pt idx="6">
                  <c:v>1.9158296141531969E-6</c:v>
                </c:pt>
                <c:pt idx="7">
                  <c:v>2.0346413867145061E-6</c:v>
                </c:pt>
                <c:pt idx="8">
                  <c:v>2.1318589921917142E-6</c:v>
                </c:pt>
                <c:pt idx="9">
                  <c:v>2.2108525706360557E-6</c:v>
                </c:pt>
                <c:pt idx="10">
                  <c:v>2.2744308272223859E-6</c:v>
                </c:pt>
                <c:pt idx="11">
                  <c:v>2.3249431941402764E-6</c:v>
                </c:pt>
                <c:pt idx="12">
                  <c:v>2.3643617337336679E-6</c:v>
                </c:pt>
                <c:pt idx="13">
                  <c:v>2.3943471336406325E-6</c:v>
                </c:pt>
                <c:pt idx="14">
                  <c:v>2.4163021333636758E-6</c:v>
                </c:pt>
                <c:pt idx="15">
                  <c:v>2.4314149755129411E-6</c:v>
                </c:pt>
                <c:pt idx="16">
                  <c:v>2.4406948954726668E-6</c:v>
                </c:pt>
                <c:pt idx="17">
                  <c:v>2.4450012288944512E-6</c:v>
                </c:pt>
                <c:pt idx="18">
                  <c:v>2.445067378012103E-6</c:v>
                </c:pt>
                <c:pt idx="19">
                  <c:v>2.4415206196328867E-6</c:v>
                </c:pt>
              </c:numCache>
            </c:numRef>
          </c:yVal>
          <c:smooth val="1"/>
        </c:ser>
        <c:ser>
          <c:idx val="3"/>
          <c:order val="2"/>
          <c:xVal>
            <c:numRef>
              <c:f>'RK-4'!$A$57:$A$96</c:f>
              <c:numCache>
                <c:formatCode>General</c:formatCode>
                <c:ptCount val="40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1.375</c:v>
                </c:pt>
                <c:pt idx="11">
                  <c:v>1.5</c:v>
                </c:pt>
                <c:pt idx="12">
                  <c:v>1.625</c:v>
                </c:pt>
                <c:pt idx="13">
                  <c:v>1.75</c:v>
                </c:pt>
                <c:pt idx="14">
                  <c:v>1.875</c:v>
                </c:pt>
                <c:pt idx="15">
                  <c:v>2</c:v>
                </c:pt>
                <c:pt idx="16">
                  <c:v>2.125</c:v>
                </c:pt>
                <c:pt idx="17">
                  <c:v>2.25</c:v>
                </c:pt>
                <c:pt idx="18">
                  <c:v>2.375</c:v>
                </c:pt>
                <c:pt idx="19">
                  <c:v>2.5</c:v>
                </c:pt>
                <c:pt idx="20">
                  <c:v>2.625</c:v>
                </c:pt>
                <c:pt idx="21">
                  <c:v>2.75</c:v>
                </c:pt>
                <c:pt idx="22">
                  <c:v>2.875</c:v>
                </c:pt>
                <c:pt idx="23">
                  <c:v>3</c:v>
                </c:pt>
                <c:pt idx="24">
                  <c:v>3.125</c:v>
                </c:pt>
                <c:pt idx="25">
                  <c:v>3.25</c:v>
                </c:pt>
                <c:pt idx="26">
                  <c:v>3.375</c:v>
                </c:pt>
                <c:pt idx="27">
                  <c:v>3.5</c:v>
                </c:pt>
                <c:pt idx="28">
                  <c:v>3.625</c:v>
                </c:pt>
                <c:pt idx="29">
                  <c:v>3.75</c:v>
                </c:pt>
                <c:pt idx="30">
                  <c:v>3.875</c:v>
                </c:pt>
                <c:pt idx="31">
                  <c:v>4</c:v>
                </c:pt>
                <c:pt idx="32">
                  <c:v>4.125</c:v>
                </c:pt>
                <c:pt idx="33">
                  <c:v>4.25</c:v>
                </c:pt>
                <c:pt idx="34">
                  <c:v>4.375</c:v>
                </c:pt>
                <c:pt idx="35">
                  <c:v>4.5</c:v>
                </c:pt>
                <c:pt idx="36">
                  <c:v>4.625</c:v>
                </c:pt>
                <c:pt idx="37">
                  <c:v>4.75</c:v>
                </c:pt>
                <c:pt idx="38">
                  <c:v>4.875</c:v>
                </c:pt>
                <c:pt idx="39">
                  <c:v>5</c:v>
                </c:pt>
              </c:numCache>
            </c:numRef>
          </c:xVal>
          <c:yVal>
            <c:numRef>
              <c:f>'RK-4'!$J$57:$J$96</c:f>
              <c:numCache>
                <c:formatCode>General</c:formatCode>
                <c:ptCount val="40"/>
                <c:pt idx="0">
                  <c:v>1.3943030138530946E-8</c:v>
                </c:pt>
                <c:pt idx="1">
                  <c:v>2.6633269928306256E-8</c:v>
                </c:pt>
                <c:pt idx="2">
                  <c:v>3.8187702914263906E-8</c:v>
                </c:pt>
                <c:pt idx="3">
                  <c:v>4.8711150796960654E-8</c:v>
                </c:pt>
                <c:pt idx="4">
                  <c:v>5.8297681683707291E-8</c:v>
                </c:pt>
                <c:pt idx="5">
                  <c:v>6.703183728761134E-8</c:v>
                </c:pt>
                <c:pt idx="6">
                  <c:v>7.4989707227800599E-8</c:v>
                </c:pt>
                <c:pt idx="7">
                  <c:v>8.2239868489671466E-8</c:v>
                </c:pt>
                <c:pt idx="8">
                  <c:v>8.8844209799031565E-8</c:v>
                </c:pt>
                <c:pt idx="9">
                  <c:v>9.4858656004927811E-8</c:v>
                </c:pt>
                <c:pt idx="10">
                  <c:v>1.0033380760485017E-7</c:v>
                </c:pt>
                <c:pt idx="11">
                  <c:v>1.0531550165344344E-7</c:v>
                </c:pt>
                <c:pt idx="12">
                  <c:v>1.0984531071681883E-7</c:v>
                </c:pt>
                <c:pt idx="13">
                  <c:v>1.1396098144711911E-7</c:v>
                </c:pt>
                <c:pt idx="14">
                  <c:v>1.1769682540976198E-7</c:v>
                </c:pt>
                <c:pt idx="15">
                  <c:v>1.2108406494799016E-7</c:v>
                </c:pt>
                <c:pt idx="16">
                  <c:v>1.2415114103018062E-7</c:v>
                </c:pt>
                <c:pt idx="17">
                  <c:v>1.2692398635315242E-7</c:v>
                </c:pt>
                <c:pt idx="18">
                  <c:v>1.294262711467062E-7</c:v>
                </c:pt>
                <c:pt idx="19">
                  <c:v>1.3167961957293967E-7</c:v>
                </c:pt>
                <c:pt idx="20">
                  <c:v>1.3370380520140021E-7</c:v>
                </c:pt>
                <c:pt idx="21">
                  <c:v>1.3551692652263617E-7</c:v>
                </c:pt>
                <c:pt idx="22">
                  <c:v>1.3713556154633899E-7</c:v>
                </c:pt>
                <c:pt idx="23">
                  <c:v>1.3857490901385933E-7</c:v>
                </c:pt>
                <c:pt idx="24">
                  <c:v>1.3984891463203989E-7</c:v>
                </c:pt>
                <c:pt idx="25">
                  <c:v>1.4097038430573505E-7</c:v>
                </c:pt>
                <c:pt idx="26">
                  <c:v>1.4195108600715642E-7</c:v>
                </c:pt>
                <c:pt idx="27">
                  <c:v>1.4280184220947871E-7</c:v>
                </c:pt>
                <c:pt idx="28">
                  <c:v>1.4353261267883736E-7</c:v>
                </c:pt>
                <c:pt idx="29">
                  <c:v>1.4415256970739237E-7</c:v>
                </c:pt>
                <c:pt idx="30">
                  <c:v>1.4467016610435859E-7</c:v>
                </c:pt>
                <c:pt idx="31">
                  <c:v>1.4509319658240205E-7</c:v>
                </c:pt>
                <c:pt idx="32">
                  <c:v>1.4542885326213043E-7</c:v>
                </c:pt>
                <c:pt idx="33">
                  <c:v>1.4568377704071879E-7</c:v>
                </c:pt>
                <c:pt idx="34">
                  <c:v>1.4586410263329624E-7</c:v>
                </c:pt>
                <c:pt idx="35">
                  <c:v>1.4597550034646021E-7</c:v>
                </c:pt>
                <c:pt idx="36">
                  <c:v>1.4602321473856018E-7</c:v>
                </c:pt>
                <c:pt idx="37">
                  <c:v>1.4601209875888777E-7</c:v>
                </c:pt>
                <c:pt idx="38">
                  <c:v>1.4594664485097981E-7</c:v>
                </c:pt>
                <c:pt idx="39">
                  <c:v>1.4583101448844367E-7</c:v>
                </c:pt>
              </c:numCache>
            </c:numRef>
          </c:yVal>
          <c:smooth val="1"/>
        </c:ser>
        <c:axId val="44849792"/>
        <c:axId val="44859776"/>
      </c:scatterChart>
      <c:valAx>
        <c:axId val="44849792"/>
        <c:scaling>
          <c:orientation val="minMax"/>
          <c:max val="5.2"/>
          <c:min val="0"/>
        </c:scaling>
        <c:axPos val="b"/>
        <c:numFmt formatCode="General" sourceLinked="1"/>
        <c:tickLblPos val="high"/>
        <c:txPr>
          <a:bodyPr/>
          <a:lstStyle/>
          <a:p>
            <a:pPr>
              <a:defRPr sz="1200"/>
            </a:pPr>
            <a:endParaRPr lang="en-US"/>
          </a:p>
        </c:txPr>
        <c:crossAx val="44859776"/>
        <c:crosses val="autoZero"/>
        <c:crossBetween val="midCat"/>
      </c:valAx>
      <c:valAx>
        <c:axId val="44859776"/>
        <c:scaling>
          <c:logBase val="10"/>
          <c:orientation val="minMax"/>
          <c:min val="1.0000000000000006E-10"/>
        </c:scaling>
        <c:axPos val="l"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4849792"/>
        <c:crosses val="autoZero"/>
        <c:crossBetween val="midCat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'RK-4'!$A$72:$A$101</c:f>
              <c:numCache>
                <c:formatCode>General</c:formatCode>
                <c:ptCount val="30"/>
                <c:pt idx="0">
                  <c:v>2</c:v>
                </c:pt>
                <c:pt idx="1">
                  <c:v>2.125</c:v>
                </c:pt>
                <c:pt idx="2">
                  <c:v>2.25</c:v>
                </c:pt>
                <c:pt idx="3">
                  <c:v>2.375</c:v>
                </c:pt>
                <c:pt idx="4">
                  <c:v>2.5</c:v>
                </c:pt>
                <c:pt idx="5">
                  <c:v>2.625</c:v>
                </c:pt>
                <c:pt idx="6">
                  <c:v>2.75</c:v>
                </c:pt>
                <c:pt idx="7">
                  <c:v>2.875</c:v>
                </c:pt>
                <c:pt idx="8">
                  <c:v>3</c:v>
                </c:pt>
                <c:pt idx="9">
                  <c:v>3.125</c:v>
                </c:pt>
                <c:pt idx="10">
                  <c:v>3.25</c:v>
                </c:pt>
                <c:pt idx="11">
                  <c:v>3.375</c:v>
                </c:pt>
                <c:pt idx="12">
                  <c:v>3.5</c:v>
                </c:pt>
                <c:pt idx="13">
                  <c:v>3.625</c:v>
                </c:pt>
                <c:pt idx="14">
                  <c:v>3.75</c:v>
                </c:pt>
                <c:pt idx="15">
                  <c:v>3.875</c:v>
                </c:pt>
                <c:pt idx="16">
                  <c:v>4</c:v>
                </c:pt>
                <c:pt idx="17">
                  <c:v>4.125</c:v>
                </c:pt>
                <c:pt idx="18">
                  <c:v>4.25</c:v>
                </c:pt>
                <c:pt idx="19">
                  <c:v>4.375</c:v>
                </c:pt>
                <c:pt idx="20">
                  <c:v>4.5</c:v>
                </c:pt>
                <c:pt idx="21">
                  <c:v>4.625</c:v>
                </c:pt>
                <c:pt idx="22">
                  <c:v>4.75</c:v>
                </c:pt>
                <c:pt idx="23">
                  <c:v>4.875</c:v>
                </c:pt>
                <c:pt idx="24">
                  <c:v>5</c:v>
                </c:pt>
                <c:pt idx="25">
                  <c:v>5.125</c:v>
                </c:pt>
                <c:pt idx="26">
                  <c:v>5.25</c:v>
                </c:pt>
                <c:pt idx="27">
                  <c:v>5.375</c:v>
                </c:pt>
                <c:pt idx="28">
                  <c:v>5.5</c:v>
                </c:pt>
                <c:pt idx="29">
                  <c:v>5.625</c:v>
                </c:pt>
              </c:numCache>
            </c:numRef>
          </c:xVal>
          <c:yVal>
            <c:numRef>
              <c:f>'RK-4'!$B$72:$B$101</c:f>
              <c:numCache>
                <c:formatCode>General</c:formatCode>
                <c:ptCount val="30"/>
                <c:pt idx="0">
                  <c:v>0.40960000000000002</c:v>
                </c:pt>
                <c:pt idx="1">
                  <c:v>0.38974434312894585</c:v>
                </c:pt>
                <c:pt idx="2">
                  <c:v>0.37107738410997959</c:v>
                </c:pt>
                <c:pt idx="3">
                  <c:v>0.3535147398071668</c:v>
                </c:pt>
                <c:pt idx="4">
                  <c:v>0.33697893367475484</c:v>
                </c:pt>
                <c:pt idx="5">
                  <c:v>0.32139875719878835</c:v>
                </c:pt>
                <c:pt idx="6">
                  <c:v>0.30670869699640313</c:v>
                </c:pt>
                <c:pt idx="7">
                  <c:v>0.292848420156614</c:v>
                </c:pt>
                <c:pt idx="8">
                  <c:v>0.27976231131753293</c:v>
                </c:pt>
                <c:pt idx="9">
                  <c:v>0.26739905576531764</c:v>
                </c:pt>
                <c:pt idx="10">
                  <c:v>0.25571126352690138</c:v>
                </c:pt>
                <c:pt idx="11">
                  <c:v>0.24465513002624967</c:v>
                </c:pt>
                <c:pt idx="12">
                  <c:v>0.23419012939490638</c:v>
                </c:pt>
                <c:pt idx="13">
                  <c:v>0.22427873698247264</c:v>
                </c:pt>
                <c:pt idx="14">
                  <c:v>0.21488617801040683</c:v>
                </c:pt>
                <c:pt idx="15">
                  <c:v>0.20598019966083747</c:v>
                </c:pt>
                <c:pt idx="16">
                  <c:v>0.19753086419753085</c:v>
                </c:pt>
                <c:pt idx="17">
                  <c:v>0.18951036098440696</c:v>
                </c:pt>
                <c:pt idx="18">
                  <c:v>0.18189283550290808</c:v>
                </c:pt>
                <c:pt idx="19">
                  <c:v>0.17465423367727709</c:v>
                </c:pt>
                <c:pt idx="20">
                  <c:v>0.16777216</c:v>
                </c:pt>
                <c:pt idx="21">
                  <c:v>0.16122574811142618</c:v>
                </c:pt>
                <c:pt idx="22">
                  <c:v>0.15499554263058851</c:v>
                </c:pt>
                <c:pt idx="23">
                  <c:v>0.14906339116083864</c:v>
                </c:pt>
                <c:pt idx="24">
                  <c:v>0.14341234550610973</c:v>
                </c:pt>
                <c:pt idx="25">
                  <c:v>0.1380265712331796</c:v>
                </c:pt>
                <c:pt idx="26">
                  <c:v>0.13289126480375532</c:v>
                </c:pt>
                <c:pt idx="27">
                  <c:v>0.12799257757887134</c:v>
                </c:pt>
                <c:pt idx="28">
                  <c:v>0.12331754606814303</c:v>
                </c:pt>
                <c:pt idx="29">
                  <c:v>0.11885402785886393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'RK-4'!$K$6</c:f>
              <c:strCache>
                <c:ptCount val="1"/>
                <c:pt idx="0">
                  <c:v>Line 1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'RK-4'!$A$7:$A$8</c:f>
              <c:numCache>
                <c:formatCode>General</c:formatCode>
                <c:ptCount val="2"/>
                <c:pt idx="0">
                  <c:v>2.5</c:v>
                </c:pt>
                <c:pt idx="1">
                  <c:v>5</c:v>
                </c:pt>
              </c:numCache>
            </c:numRef>
          </c:xVal>
          <c:yVal>
            <c:numRef>
              <c:f>'RK-4'!$K$7:$K$8</c:f>
              <c:numCache>
                <c:formatCode>General</c:formatCode>
                <c:ptCount val="2"/>
                <c:pt idx="0">
                  <c:v>0.33697893367475484</c:v>
                </c:pt>
                <c:pt idx="1">
                  <c:v>1.604661588927403E-2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'RK-4'!$L$6</c:f>
              <c:strCache>
                <c:ptCount val="1"/>
                <c:pt idx="0">
                  <c:v>Line 2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'RK-4'!$A$7:$A$8</c:f>
              <c:numCache>
                <c:formatCode>General</c:formatCode>
                <c:ptCount val="2"/>
                <c:pt idx="0">
                  <c:v>2.5</c:v>
                </c:pt>
                <c:pt idx="1">
                  <c:v>5</c:v>
                </c:pt>
              </c:numCache>
            </c:numRef>
          </c:xVal>
          <c:yVal>
            <c:numRef>
              <c:f>'RK-4'!$L$7:$L$8</c:f>
              <c:numCache>
                <c:formatCode>General</c:formatCode>
                <c:ptCount val="2"/>
                <c:pt idx="0">
                  <c:v>0.33697893367475484</c:v>
                </c:pt>
                <c:pt idx="1">
                  <c:v>0.193964394631647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'RK-4'!$M$6</c:f>
              <c:strCache>
                <c:ptCount val="1"/>
                <c:pt idx="0">
                  <c:v>Line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'RK-4'!$A$7:$A$8</c:f>
              <c:numCache>
                <c:formatCode>General</c:formatCode>
                <c:ptCount val="2"/>
                <c:pt idx="0">
                  <c:v>2.5</c:v>
                </c:pt>
                <c:pt idx="1">
                  <c:v>5</c:v>
                </c:pt>
              </c:numCache>
            </c:numRef>
          </c:xVal>
          <c:yVal>
            <c:numRef>
              <c:f>'RK-4'!$M$7:$M$8</c:f>
              <c:numCache>
                <c:formatCode>General</c:formatCode>
                <c:ptCount val="2"/>
                <c:pt idx="0">
                  <c:v>0.33697893367475484</c:v>
                </c:pt>
                <c:pt idx="1">
                  <c:v>9.8783885696763496E-2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'RK-4'!$N$6</c:f>
              <c:strCache>
                <c:ptCount val="1"/>
                <c:pt idx="0">
                  <c:v>Line 4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'RK-4'!$A$7:$A$8</c:f>
              <c:numCache>
                <c:formatCode>General</c:formatCode>
                <c:ptCount val="2"/>
                <c:pt idx="0">
                  <c:v>2.5</c:v>
                </c:pt>
                <c:pt idx="1">
                  <c:v>5</c:v>
                </c:pt>
              </c:numCache>
            </c:numRef>
          </c:xVal>
          <c:yVal>
            <c:numRef>
              <c:f>'RK-4'!$N$7:$N$8</c:f>
              <c:numCache>
                <c:formatCode>General</c:formatCode>
                <c:ptCount val="2"/>
                <c:pt idx="0">
                  <c:v>0.33697893367475484</c:v>
                </c:pt>
                <c:pt idx="1">
                  <c:v>0.26775318766530182</c:v>
                </c:pt>
              </c:numCache>
            </c:numRef>
          </c:yVal>
          <c:smooth val="1"/>
        </c:ser>
        <c:axId val="44930560"/>
        <c:axId val="44932480"/>
      </c:scatterChart>
      <c:valAx>
        <c:axId val="44930560"/>
        <c:scaling>
          <c:orientation val="minMax"/>
          <c:max val="5.5"/>
          <c:min val="2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Volume</a:t>
                </a:r>
              </a:p>
            </c:rich>
          </c:tx>
          <c:layout/>
        </c:title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44932480"/>
        <c:crosses val="autoZero"/>
        <c:crossBetween val="midCat"/>
        <c:majorUnit val="0.5"/>
      </c:valAx>
      <c:valAx>
        <c:axId val="4493248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Concentration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4930560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8455074365704291"/>
          <c:y val="5.3910291064363257E-2"/>
          <c:w val="0.78892847769028895"/>
          <c:h val="0.80213640459121716"/>
        </c:manualLayout>
      </c:layout>
      <c:scatterChart>
        <c:scatterStyle val="smoothMarker"/>
        <c:ser>
          <c:idx val="0"/>
          <c:order val="0"/>
          <c:tx>
            <c:strRef>
              <c:f>'Error Comparison'!$B$4</c:f>
              <c:strCache>
                <c:ptCount val="1"/>
                <c:pt idx="0">
                  <c:v>Euler's</c:v>
                </c:pt>
              </c:strCache>
            </c:strRef>
          </c:tx>
          <c:xVal>
            <c:numRef>
              <c:f>'Error Comparison'!$A$5:$A$8</c:f>
              <c:numCache>
                <c:formatCode>General</c:formatCode>
                <c:ptCount val="4"/>
                <c:pt idx="0">
                  <c:v>1</c:v>
                </c:pt>
                <c:pt idx="1">
                  <c:v>0.5</c:v>
                </c:pt>
                <c:pt idx="2">
                  <c:v>0.25</c:v>
                </c:pt>
                <c:pt idx="3">
                  <c:v>0.125</c:v>
                </c:pt>
              </c:numCache>
            </c:numRef>
          </c:xVal>
          <c:yVal>
            <c:numRef>
              <c:f>'Error Comparison'!$B$5:$B$8</c:f>
              <c:numCache>
                <c:formatCode>General</c:formatCode>
                <c:ptCount val="4"/>
                <c:pt idx="0">
                  <c:v>0.39439014210656076</c:v>
                </c:pt>
                <c:pt idx="1">
                  <c:v>0.19204936175944545</c:v>
                </c:pt>
                <c:pt idx="2">
                  <c:v>9.4708722577442075E-2</c:v>
                </c:pt>
                <c:pt idx="3">
                  <c:v>4.7020257158916022E-2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'Error Comparison'!$C$4</c:f>
              <c:strCache>
                <c:ptCount val="1"/>
                <c:pt idx="0">
                  <c:v>Mid-Pt</c:v>
                </c:pt>
              </c:strCache>
            </c:strRef>
          </c:tx>
          <c:xVal>
            <c:numRef>
              <c:f>'Error Comparison'!$A$5:$A$8</c:f>
              <c:numCache>
                <c:formatCode>General</c:formatCode>
                <c:ptCount val="4"/>
                <c:pt idx="0">
                  <c:v>1</c:v>
                </c:pt>
                <c:pt idx="1">
                  <c:v>0.5</c:v>
                </c:pt>
                <c:pt idx="2">
                  <c:v>0.25</c:v>
                </c:pt>
                <c:pt idx="3">
                  <c:v>0.125</c:v>
                </c:pt>
              </c:numCache>
            </c:numRef>
          </c:xVal>
          <c:yVal>
            <c:numRef>
              <c:f>'Error Comparison'!$C$5:$C$8</c:f>
              <c:numCache>
                <c:formatCode>General</c:formatCode>
                <c:ptCount val="4"/>
                <c:pt idx="0">
                  <c:v>0.10319734786823591</c:v>
                </c:pt>
                <c:pt idx="1">
                  <c:v>2.0055676479523082E-2</c:v>
                </c:pt>
                <c:pt idx="2">
                  <c:v>4.4843185250921843E-3</c:v>
                </c:pt>
                <c:pt idx="3">
                  <c:v>1.0636668465647413E-3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'Error Comparison'!$D$4</c:f>
              <c:strCache>
                <c:ptCount val="1"/>
                <c:pt idx="0">
                  <c:v>RK-4</c:v>
                </c:pt>
              </c:strCache>
            </c:strRef>
          </c:tx>
          <c:xVal>
            <c:numRef>
              <c:f>'Error Comparison'!$A$5:$A$8</c:f>
              <c:numCache>
                <c:formatCode>General</c:formatCode>
                <c:ptCount val="4"/>
                <c:pt idx="0">
                  <c:v>1</c:v>
                </c:pt>
                <c:pt idx="1">
                  <c:v>0.5</c:v>
                </c:pt>
                <c:pt idx="2">
                  <c:v>0.25</c:v>
                </c:pt>
                <c:pt idx="3">
                  <c:v>0.125</c:v>
                </c:pt>
              </c:numCache>
            </c:numRef>
          </c:xVal>
          <c:yVal>
            <c:numRef>
              <c:f>'Error Comparison'!$D$5:$D$8</c:f>
              <c:numCache>
                <c:formatCode>General</c:formatCode>
                <c:ptCount val="4"/>
                <c:pt idx="0">
                  <c:v>8.04725663475709E-4</c:v>
                </c:pt>
                <c:pt idx="1">
                  <c:v>4.2683013989010299E-5</c:v>
                </c:pt>
                <c:pt idx="2">
                  <c:v>2.4415206196328867E-6</c:v>
                </c:pt>
                <c:pt idx="3">
                  <c:v>1.4583101448844367E-7</c:v>
                </c:pt>
              </c:numCache>
            </c:numRef>
          </c:yVal>
          <c:smooth val="1"/>
        </c:ser>
        <c:axId val="77748096"/>
        <c:axId val="79961472"/>
      </c:scatterChart>
      <c:valAx>
        <c:axId val="77748096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Step Size</a:t>
                </a:r>
              </a:p>
            </c:rich>
          </c:tx>
          <c:layout>
            <c:manualLayout>
              <c:xMode val="edge"/>
              <c:yMode val="edge"/>
              <c:x val="0.47713998250218725"/>
              <c:y val="0.88819900497512461"/>
            </c:manualLayout>
          </c:layout>
        </c:title>
        <c:numFmt formatCode="General" sourceLinked="1"/>
        <c:tickLblPos val="low"/>
        <c:txPr>
          <a:bodyPr/>
          <a:lstStyle/>
          <a:p>
            <a:pPr>
              <a:defRPr sz="1400"/>
            </a:pPr>
            <a:endParaRPr lang="en-US"/>
          </a:p>
        </c:txPr>
        <c:crossAx val="79961472"/>
        <c:crosses val="autoZero"/>
        <c:crossBetween val="midCat"/>
      </c:valAx>
      <c:valAx>
        <c:axId val="79961472"/>
        <c:scaling>
          <c:logBase val="10"/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 Error</a:t>
                </a:r>
              </a:p>
            </c:rich>
          </c:tx>
          <c:layout>
            <c:manualLayout>
              <c:xMode val="edge"/>
              <c:yMode val="edge"/>
              <c:x val="5.5555555555555558E-3"/>
              <c:y val="0.38477941003643201"/>
            </c:manualLayout>
          </c:layout>
        </c:title>
        <c:numFmt formatCode="0\ E+0" sourceLinked="0"/>
        <c:tickLblPos val="low"/>
        <c:crossAx val="77748096"/>
        <c:crosses val="autoZero"/>
        <c:crossBetween val="midCat"/>
      </c:valAx>
      <c:spPr>
        <a:noFill/>
        <a:ln w="25400">
          <a:solidFill>
            <a:schemeClr val="tx1"/>
          </a:solidFill>
        </a:ln>
      </c:spPr>
    </c:plotArea>
    <c:plotVisOnly val="1"/>
  </c:chart>
  <c:txPr>
    <a:bodyPr/>
    <a:lstStyle/>
    <a:p>
      <a:pPr>
        <a:defRPr sz="1400"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6</xdr:row>
      <xdr:rowOff>95250</xdr:rowOff>
    </xdr:from>
    <xdr:to>
      <xdr:col>10</xdr:col>
      <xdr:colOff>438150</xdr:colOff>
      <xdr:row>17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0.55625</cdr:x>
      <cdr:y>0.05491</cdr:y>
    </cdr:from>
    <cdr:to>
      <cdr:x>0.75625</cdr:x>
      <cdr:y>0.16474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43175" y="180975"/>
          <a:ext cx="914400" cy="3619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>
              <a:solidFill>
                <a:schemeClr val="tx2"/>
              </a:solidFill>
            </a:rPr>
            <a:t>h = 1</a:t>
          </a:r>
        </a:p>
      </cdr:txBody>
    </cdr:sp>
  </cdr:relSizeAnchor>
  <cdr:relSizeAnchor xmlns:cdr="http://schemas.openxmlformats.org/drawingml/2006/chartDrawing">
    <cdr:from>
      <cdr:x>0.65</cdr:x>
      <cdr:y>0.37283</cdr:y>
    </cdr:from>
    <cdr:to>
      <cdr:x>0.85</cdr:x>
      <cdr:y>0.48266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971800" y="1228725"/>
          <a:ext cx="914400" cy="3619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2"/>
              </a:solidFill>
            </a:rPr>
            <a:t>h = 0.5</a:t>
          </a:r>
        </a:p>
      </cdr:txBody>
    </cdr:sp>
  </cdr:relSizeAnchor>
  <cdr:relSizeAnchor xmlns:cdr="http://schemas.openxmlformats.org/drawingml/2006/chartDrawing">
    <cdr:from>
      <cdr:x>0.73958</cdr:x>
      <cdr:y>0.52601</cdr:y>
    </cdr:from>
    <cdr:to>
      <cdr:x>0.93958</cdr:x>
      <cdr:y>0.63584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381375" y="1733550"/>
          <a:ext cx="914400" cy="3619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3"/>
              </a:solidFill>
            </a:rPr>
            <a:t>h = 0.25</a:t>
          </a:r>
        </a:p>
      </cdr:txBody>
    </cdr:sp>
  </cdr:relSizeAnchor>
  <cdr:relSizeAnchor xmlns:cdr="http://schemas.openxmlformats.org/drawingml/2006/chartDrawing">
    <cdr:from>
      <cdr:x>0.76041</cdr:x>
      <cdr:y>0.7052</cdr:y>
    </cdr:from>
    <cdr:to>
      <cdr:x>0.96041</cdr:x>
      <cdr:y>0.81503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476610" y="2324100"/>
          <a:ext cx="914400" cy="36196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4"/>
              </a:solidFill>
            </a:rPr>
            <a:t>h = 0.125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110573</xdr:colOff>
      <xdr:row>16</xdr:row>
      <xdr:rowOff>136663</xdr:rowOff>
    </xdr:from>
    <xdr:to>
      <xdr:col>7</xdr:col>
      <xdr:colOff>62948</xdr:colOff>
      <xdr:row>27</xdr:row>
      <xdr:rowOff>241438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30</xdr:row>
      <xdr:rowOff>0</xdr:rowOff>
    </xdr:from>
    <xdr:to>
      <xdr:col>6</xdr:col>
      <xdr:colOff>880027</xdr:colOff>
      <xdr:row>41</xdr:row>
      <xdr:rowOff>104775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0.80081</cdr:x>
      <cdr:y>0.77193</cdr:y>
    </cdr:from>
    <cdr:to>
      <cdr:x>1</cdr:x>
      <cdr:y>0.87887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676236" y="2612755"/>
          <a:ext cx="914400" cy="36196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rgbClr val="9BBB59"/>
              </a:solidFill>
            </a:rPr>
            <a:t>h = 0.25</a:t>
          </a:r>
        </a:p>
      </cdr:txBody>
    </cdr:sp>
  </cdr:relSizeAnchor>
  <cdr:relSizeAnchor xmlns:cdr="http://schemas.openxmlformats.org/drawingml/2006/chartDrawing">
    <cdr:from>
      <cdr:x>0.80081</cdr:x>
      <cdr:y>0.86566</cdr:y>
    </cdr:from>
    <cdr:to>
      <cdr:x>1</cdr:x>
      <cdr:y>0.9726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676236" y="2929984"/>
          <a:ext cx="914400" cy="36196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rgbClr val="8064A2"/>
              </a:solidFill>
            </a:rPr>
            <a:t>h = 0.125</a:t>
          </a:r>
        </a:p>
      </cdr:txBody>
    </cdr:sp>
  </cdr:relSizeAnchor>
  <cdr:relSizeAnchor xmlns:cdr="http://schemas.openxmlformats.org/drawingml/2006/chartDrawing">
    <cdr:from>
      <cdr:x>0.68922</cdr:x>
      <cdr:y>0.17864</cdr:y>
    </cdr:from>
    <cdr:to>
      <cdr:x>0.88841</cdr:x>
      <cdr:y>0.28558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163957" y="604631"/>
          <a:ext cx="914400" cy="36196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rgbClr val="1F497D"/>
              </a:solidFill>
            </a:rPr>
            <a:t>h = 1</a:t>
          </a:r>
        </a:p>
      </cdr:txBody>
    </cdr:sp>
  </cdr:relSizeAnchor>
  <cdr:relSizeAnchor xmlns:cdr="http://schemas.openxmlformats.org/drawingml/2006/chartDrawing">
    <cdr:from>
      <cdr:x>0.70862</cdr:x>
      <cdr:y>0.64725</cdr:y>
    </cdr:from>
    <cdr:to>
      <cdr:x>0.9078</cdr:x>
      <cdr:y>0.75419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252995" y="2190753"/>
          <a:ext cx="914400" cy="36196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rgbClr val="C0504D"/>
              </a:solidFill>
            </a:rPr>
            <a:t>h = 0.5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0.69436</cdr:x>
      <cdr:y>0.43668</cdr:y>
    </cdr:from>
    <cdr:to>
      <cdr:x>0.89355</cdr:x>
      <cdr:y>0.54362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87553" y="1478024"/>
          <a:ext cx="914409" cy="36195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rgbClr val="9BBB59"/>
              </a:solidFill>
            </a:rPr>
            <a:t>h = 0.25</a:t>
          </a:r>
        </a:p>
      </cdr:txBody>
    </cdr:sp>
  </cdr:relSizeAnchor>
  <cdr:relSizeAnchor xmlns:cdr="http://schemas.openxmlformats.org/drawingml/2006/chartDrawing">
    <cdr:from>
      <cdr:x>0.6709</cdr:x>
      <cdr:y>0.6185</cdr:y>
    </cdr:from>
    <cdr:to>
      <cdr:x>0.87009</cdr:x>
      <cdr:y>0.72544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079879" y="2093445"/>
          <a:ext cx="914409" cy="36195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rgbClr val="8064A2"/>
              </a:solidFill>
            </a:rPr>
            <a:t>h = 0.125</a:t>
          </a:r>
        </a:p>
      </cdr:txBody>
    </cdr:sp>
  </cdr:relSizeAnchor>
  <cdr:relSizeAnchor xmlns:cdr="http://schemas.openxmlformats.org/drawingml/2006/chartDrawing">
    <cdr:from>
      <cdr:x>0.68922</cdr:x>
      <cdr:y>0.21779</cdr:y>
    </cdr:from>
    <cdr:to>
      <cdr:x>0.88841</cdr:x>
      <cdr:y>0.32473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163958" y="737162"/>
          <a:ext cx="914409" cy="36195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rgbClr val="1F497D"/>
              </a:solidFill>
            </a:rPr>
            <a:t>h = 1</a:t>
          </a:r>
        </a:p>
      </cdr:txBody>
    </cdr:sp>
  </cdr:relSizeAnchor>
  <cdr:relSizeAnchor xmlns:cdr="http://schemas.openxmlformats.org/drawingml/2006/chartDrawing">
    <cdr:from>
      <cdr:x>0.70321</cdr:x>
      <cdr:y>0.32668</cdr:y>
    </cdr:from>
    <cdr:to>
      <cdr:x>0.90239</cdr:x>
      <cdr:y>0.43362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228169" y="1105717"/>
          <a:ext cx="914363" cy="36195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rgbClr val="C0504D"/>
              </a:solidFill>
            </a:rPr>
            <a:t>h = 0.5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16</xdr:row>
      <xdr:rowOff>104775</xdr:rowOff>
    </xdr:from>
    <xdr:to>
      <xdr:col>15</xdr:col>
      <xdr:colOff>238125</xdr:colOff>
      <xdr:row>27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561975</xdr:colOff>
      <xdr:row>3</xdr:row>
      <xdr:rowOff>180975</xdr:rowOff>
    </xdr:from>
    <xdr:to>
      <xdr:col>15</xdr:col>
      <xdr:colOff>609600</xdr:colOff>
      <xdr:row>15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0.71938</cdr:x>
      <cdr:y>0.49736</cdr:y>
    </cdr:from>
    <cdr:to>
      <cdr:x>0.91939</cdr:x>
      <cdr:y>0.60719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89024" y="1639132"/>
          <a:ext cx="914409" cy="36195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rgbClr val="9BBB59"/>
              </a:solidFill>
            </a:rPr>
            <a:t>h = 0.25</a:t>
          </a:r>
        </a:p>
      </cdr:txBody>
    </cdr:sp>
  </cdr:relSizeAnchor>
  <cdr:relSizeAnchor xmlns:cdr="http://schemas.openxmlformats.org/drawingml/2006/chartDrawing">
    <cdr:from>
      <cdr:x>0.70417</cdr:x>
      <cdr:y>0.68699</cdr:y>
    </cdr:from>
    <cdr:to>
      <cdr:x>0.90417</cdr:x>
      <cdr:y>0.79682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219450" y="2264078"/>
          <a:ext cx="914409" cy="36195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rgbClr val="8064A2"/>
              </a:solidFill>
            </a:rPr>
            <a:t>h = 0.125</a:t>
          </a:r>
        </a:p>
      </cdr:txBody>
    </cdr:sp>
  </cdr:relSizeAnchor>
  <cdr:relSizeAnchor xmlns:cdr="http://schemas.openxmlformats.org/drawingml/2006/chartDrawing">
    <cdr:from>
      <cdr:x>0.70952</cdr:x>
      <cdr:y>0.39595</cdr:y>
    </cdr:from>
    <cdr:to>
      <cdr:x>0.90951</cdr:x>
      <cdr:y>0.50578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243915" y="1304925"/>
          <a:ext cx="914363" cy="36195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rgbClr val="C0504D"/>
              </a:solidFill>
            </a:rPr>
            <a:t>h = 0.5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0.3125</cdr:x>
      <cdr:y>0.04722</cdr:y>
    </cdr:from>
    <cdr:to>
      <cdr:x>0.3125</cdr:x>
      <cdr:y>0.75</cdr:y>
    </cdr:to>
    <cdr:sp macro="" textlink="">
      <cdr:nvSpPr>
        <cdr:cNvPr id="3" name="Straight Connector 2"/>
        <cdr:cNvSpPr/>
      </cdr:nvSpPr>
      <cdr:spPr>
        <a:xfrm xmlns:a="http://schemas.openxmlformats.org/drawingml/2006/main" rot="5400000" flipH="1" flipV="1">
          <a:off x="1428750" y="161925"/>
          <a:ext cx="1" cy="240982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0.8375</cdr:x>
      <cdr:y>0.04722</cdr:y>
    </cdr:from>
    <cdr:to>
      <cdr:x>0.8375</cdr:x>
      <cdr:y>0.75</cdr:y>
    </cdr:to>
    <cdr:sp macro="" textlink="">
      <cdr:nvSpPr>
        <cdr:cNvPr id="4" name="Straight Connector 3"/>
        <cdr:cNvSpPr/>
      </cdr:nvSpPr>
      <cdr:spPr>
        <a:xfrm xmlns:a="http://schemas.openxmlformats.org/drawingml/2006/main" rot="5400000" flipH="1" flipV="1">
          <a:off x="2624139" y="1366838"/>
          <a:ext cx="2409826" cy="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0.57708</cdr:x>
      <cdr:y>0.04722</cdr:y>
    </cdr:from>
    <cdr:to>
      <cdr:x>0.57708</cdr:x>
      <cdr:y>0.75</cdr:y>
    </cdr:to>
    <cdr:sp macro="" textlink="">
      <cdr:nvSpPr>
        <cdr:cNvPr id="5" name="Straight Connector 4"/>
        <cdr:cNvSpPr/>
      </cdr:nvSpPr>
      <cdr:spPr>
        <a:xfrm xmlns:a="http://schemas.openxmlformats.org/drawingml/2006/main" rot="5400000" flipH="1" flipV="1">
          <a:off x="1433515" y="1366838"/>
          <a:ext cx="2409826" cy="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0.57083</cdr:x>
      <cdr:y>0.46667</cdr:y>
    </cdr:from>
    <cdr:to>
      <cdr:x>0.5875</cdr:x>
      <cdr:y>0.48667</cdr:y>
    </cdr:to>
    <cdr:sp macro="" textlink="">
      <cdr:nvSpPr>
        <cdr:cNvPr id="6" name="Oval 5"/>
        <cdr:cNvSpPr/>
      </cdr:nvSpPr>
      <cdr:spPr>
        <a:xfrm xmlns:a="http://schemas.openxmlformats.org/drawingml/2006/main">
          <a:off x="2609850" y="1600200"/>
          <a:ext cx="76201" cy="68580"/>
        </a:xfrm>
        <a:prstGeom xmlns:a="http://schemas.openxmlformats.org/drawingml/2006/main" prst="ellipse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0.56273</cdr:x>
      <cdr:y>0.39722</cdr:y>
    </cdr:from>
    <cdr:to>
      <cdr:x>0.58588</cdr:x>
      <cdr:y>0.425</cdr:y>
    </cdr:to>
    <cdr:sp macro="" textlink="">
      <cdr:nvSpPr>
        <cdr:cNvPr id="8" name="Oval 7"/>
        <cdr:cNvSpPr/>
      </cdr:nvSpPr>
      <cdr:spPr>
        <a:xfrm xmlns:a="http://schemas.openxmlformats.org/drawingml/2006/main">
          <a:off x="2572807" y="1362075"/>
          <a:ext cx="105835" cy="9525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0.82917</cdr:x>
      <cdr:y>0.43333</cdr:y>
    </cdr:from>
    <cdr:to>
      <cdr:x>0.85</cdr:x>
      <cdr:y>0.45833</cdr:y>
    </cdr:to>
    <cdr:sp macro="" textlink="">
      <cdr:nvSpPr>
        <cdr:cNvPr id="9" name="Oval 8"/>
        <cdr:cNvSpPr/>
      </cdr:nvSpPr>
      <cdr:spPr>
        <a:xfrm xmlns:a="http://schemas.openxmlformats.org/drawingml/2006/main">
          <a:off x="3790949" y="1485900"/>
          <a:ext cx="95251" cy="85725"/>
        </a:xfrm>
        <a:prstGeom xmlns:a="http://schemas.openxmlformats.org/drawingml/2006/main" prst="ellipse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9</xdr:row>
      <xdr:rowOff>57149</xdr:rowOff>
    </xdr:from>
    <xdr:to>
      <xdr:col>5</xdr:col>
      <xdr:colOff>714375</xdr:colOff>
      <xdr:row>19</xdr:row>
      <xdr:rowOff>295274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workbookViewId="0">
      <selection activeCell="A32" sqref="A32"/>
    </sheetView>
  </sheetViews>
  <sheetFormatPr defaultRowHeight="15"/>
  <cols>
    <col min="1" max="20" width="13.5703125" customWidth="1"/>
  </cols>
  <sheetData>
    <row r="1" spans="1:20" ht="27.75">
      <c r="A1" s="3" t="s">
        <v>2</v>
      </c>
      <c r="B1" s="1"/>
      <c r="C1" s="1"/>
      <c r="D1" s="1" t="s">
        <v>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3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3.25">
      <c r="A3" s="5" t="s">
        <v>0</v>
      </c>
      <c r="B3" s="4">
        <v>1</v>
      </c>
      <c r="C3" s="1"/>
      <c r="D3" s="1"/>
      <c r="E3" s="1"/>
      <c r="F3" s="1"/>
      <c r="L3" s="1"/>
      <c r="M3" s="1"/>
      <c r="N3" s="1"/>
      <c r="O3" s="1"/>
      <c r="P3" s="1"/>
      <c r="Q3" s="1"/>
      <c r="R3" s="1"/>
      <c r="S3" s="1"/>
      <c r="T3" s="1"/>
    </row>
    <row r="4" spans="1:20" ht="23.25">
      <c r="A4" s="1"/>
      <c r="B4" s="1"/>
      <c r="C4" s="10" t="s">
        <v>18</v>
      </c>
      <c r="D4" s="10"/>
      <c r="E4" s="1"/>
      <c r="F4" s="1"/>
      <c r="L4" s="1"/>
      <c r="M4" s="1"/>
      <c r="N4" s="1"/>
      <c r="O4" s="1"/>
      <c r="P4" s="1"/>
      <c r="Q4" s="1"/>
      <c r="R4" s="1"/>
      <c r="S4" s="1"/>
      <c r="T4" s="1"/>
    </row>
    <row r="5" spans="1:20" ht="23.25">
      <c r="A5" s="1" t="s">
        <v>7</v>
      </c>
      <c r="B5" s="1" t="b">
        <v>1</v>
      </c>
      <c r="C5" s="1" t="s">
        <v>6</v>
      </c>
      <c r="D5" s="1" t="s">
        <v>17</v>
      </c>
      <c r="E5" s="2" t="s">
        <v>19</v>
      </c>
      <c r="F5" s="1"/>
      <c r="L5" s="1"/>
      <c r="M5" s="1"/>
      <c r="N5" s="1"/>
      <c r="O5" s="1"/>
      <c r="P5" s="1"/>
      <c r="Q5" s="1"/>
      <c r="R5" s="1"/>
      <c r="S5" s="1"/>
      <c r="T5" s="1"/>
    </row>
    <row r="6" spans="1:20" ht="23.25">
      <c r="A6" s="1">
        <v>0</v>
      </c>
      <c r="B6" s="1">
        <f>(1 + A6/8)^(-4)</f>
        <v>1</v>
      </c>
      <c r="C6" s="1">
        <v>1</v>
      </c>
      <c r="D6" s="1">
        <f xml:space="preserve"> - (C6^1.25)/2</f>
        <v>-0.5</v>
      </c>
      <c r="E6" s="1">
        <f>ABS(B6-C6)/B6</f>
        <v>0</v>
      </c>
      <c r="F6" s="1"/>
      <c r="L6" s="1"/>
      <c r="M6" s="1"/>
      <c r="N6" s="1"/>
      <c r="O6" s="1"/>
      <c r="P6" s="1"/>
      <c r="Q6" s="1"/>
      <c r="R6" s="1"/>
      <c r="S6" s="1"/>
      <c r="T6" s="1"/>
    </row>
    <row r="7" spans="1:20" ht="23.25">
      <c r="A7" s="1">
        <f>A6 + B$3</f>
        <v>1</v>
      </c>
      <c r="B7" s="1">
        <f t="shared" ref="B7:B11" si="0">(1 + A7/8)^(-4)</f>
        <v>0.62429507696997411</v>
      </c>
      <c r="C7" s="1">
        <f xml:space="preserve"> C6  +  B$3 * D6</f>
        <v>0.5</v>
      </c>
      <c r="D7" s="1">
        <f t="shared" ref="D7:D11" si="1" xml:space="preserve"> - (C7^1.25)/2</f>
        <v>-0.21022410381342863</v>
      </c>
      <c r="E7" s="1">
        <f t="shared" ref="E7:E11" si="2">ABS(B7-C7)/B7</f>
        <v>0.19909667968750003</v>
      </c>
      <c r="F7" s="1"/>
      <c r="L7" s="1"/>
      <c r="M7" s="1"/>
      <c r="N7" s="1"/>
      <c r="O7" s="1"/>
      <c r="P7" s="1"/>
      <c r="Q7" s="1"/>
      <c r="R7" s="1"/>
      <c r="S7" s="1"/>
      <c r="T7" s="1"/>
    </row>
    <row r="8" spans="1:20" ht="23.25">
      <c r="A8" s="1">
        <f t="shared" ref="A8:A10" si="3">A7 + B$3</f>
        <v>2</v>
      </c>
      <c r="B8" s="1">
        <f t="shared" si="0"/>
        <v>0.40960000000000002</v>
      </c>
      <c r="C8" s="1">
        <f t="shared" ref="C8:C11" si="4" xml:space="preserve"> C7  +  B$3 * D7</f>
        <v>0.2897758961865714</v>
      </c>
      <c r="D8" s="1">
        <f t="shared" si="1"/>
        <v>-0.10630356429149328</v>
      </c>
      <c r="E8" s="1">
        <f t="shared" si="2"/>
        <v>0.29253931595075344</v>
      </c>
      <c r="F8" s="1"/>
      <c r="L8" s="1"/>
      <c r="M8" s="1"/>
      <c r="N8" s="1"/>
      <c r="O8" s="1"/>
      <c r="P8" s="1"/>
      <c r="Q8" s="1"/>
      <c r="R8" s="1"/>
      <c r="S8" s="1"/>
      <c r="T8" s="1"/>
    </row>
    <row r="9" spans="1:20" ht="23.25">
      <c r="A9" s="1">
        <f t="shared" si="3"/>
        <v>3</v>
      </c>
      <c r="B9" s="1">
        <f t="shared" si="0"/>
        <v>0.27976231131753293</v>
      </c>
      <c r="C9" s="1">
        <f t="shared" si="4"/>
        <v>0.18347233189507811</v>
      </c>
      <c r="D9" s="1">
        <f t="shared" si="1"/>
        <v>-6.0038969617842268E-2</v>
      </c>
      <c r="E9" s="1">
        <f t="shared" si="2"/>
        <v>0.34418495818460965</v>
      </c>
      <c r="F9" s="1"/>
      <c r="L9" s="1"/>
      <c r="M9" s="1"/>
      <c r="N9" s="1"/>
      <c r="O9" s="1"/>
      <c r="P9" s="1"/>
      <c r="Q9" s="1"/>
      <c r="R9" s="1"/>
      <c r="S9" s="1"/>
      <c r="T9" s="1"/>
    </row>
    <row r="10" spans="1:20" ht="23.25">
      <c r="A10" s="1">
        <f t="shared" si="3"/>
        <v>4</v>
      </c>
      <c r="B10" s="1">
        <f t="shared" si="0"/>
        <v>0.19753086419753085</v>
      </c>
      <c r="C10" s="1">
        <f t="shared" si="4"/>
        <v>0.12343336227723584</v>
      </c>
      <c r="D10" s="1">
        <f t="shared" si="1"/>
        <v>-3.6581432095115919E-2</v>
      </c>
      <c r="E10" s="1">
        <f t="shared" si="2"/>
        <v>0.37511860347149356</v>
      </c>
      <c r="F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23.25">
      <c r="A11" s="1">
        <f>A10 + B$3</f>
        <v>5</v>
      </c>
      <c r="B11" s="1">
        <f t="shared" si="0"/>
        <v>0.14341234550610973</v>
      </c>
      <c r="C11" s="1">
        <f t="shared" si="4"/>
        <v>8.6851930182119924E-2</v>
      </c>
      <c r="D11" s="1">
        <f t="shared" si="1"/>
        <v>-2.3574600810831767E-2</v>
      </c>
      <c r="E11" s="1">
        <f t="shared" si="2"/>
        <v>0.39439014210656076</v>
      </c>
      <c r="F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23.25">
      <c r="A12" s="1"/>
      <c r="B12" s="1"/>
      <c r="C12" s="1"/>
      <c r="D12" s="1"/>
      <c r="E12" s="1"/>
      <c r="F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23.25">
      <c r="A13" s="5" t="s">
        <v>0</v>
      </c>
      <c r="B13" s="4">
        <v>0.5</v>
      </c>
      <c r="C13" s="1"/>
      <c r="D13" s="1"/>
      <c r="E13" s="1"/>
      <c r="F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23.25">
      <c r="A14" s="1"/>
      <c r="B14" s="1"/>
      <c r="C14" s="10" t="s">
        <v>18</v>
      </c>
      <c r="D14" s="10"/>
      <c r="E14" s="1"/>
      <c r="F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23.25">
      <c r="A15" s="1" t="s">
        <v>7</v>
      </c>
      <c r="B15" s="1" t="b">
        <v>1</v>
      </c>
      <c r="C15" s="1" t="s">
        <v>6</v>
      </c>
      <c r="D15" s="1" t="s">
        <v>17</v>
      </c>
      <c r="E15" s="2" t="s">
        <v>19</v>
      </c>
      <c r="F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23.25">
      <c r="A16" s="1">
        <v>0</v>
      </c>
      <c r="B16" s="1">
        <f t="shared" ref="B16:B26" si="5">(1 + A16/8)^(-4)</f>
        <v>1</v>
      </c>
      <c r="C16" s="1">
        <v>1</v>
      </c>
      <c r="D16" s="1">
        <f t="shared" ref="D16:D26" si="6" xml:space="preserve"> - (C16^1.25)/2</f>
        <v>-0.5</v>
      </c>
      <c r="E16" s="1">
        <f>ABS(B16-C16)/B16</f>
        <v>0</v>
      </c>
      <c r="F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23.25">
      <c r="A17" s="1">
        <f t="shared" ref="A17:A26" si="7">A16 + B$13</f>
        <v>0.5</v>
      </c>
      <c r="B17" s="1">
        <f t="shared" si="5"/>
        <v>0.78466493456735431</v>
      </c>
      <c r="C17" s="1">
        <f t="shared" ref="C17:C26" si="8" xml:space="preserve"> C16  +  B$13 * D16</f>
        <v>0.75</v>
      </c>
      <c r="D17" s="1">
        <f t="shared" si="6"/>
        <v>-0.34897682216328735</v>
      </c>
      <c r="E17" s="1">
        <f t="shared" ref="E17:E21" si="9">ABS(B17-C17)/B17</f>
        <v>4.4178009033203118E-2</v>
      </c>
      <c r="F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23.25">
      <c r="A18" s="1">
        <f t="shared" si="7"/>
        <v>1</v>
      </c>
      <c r="B18" s="1">
        <f t="shared" si="5"/>
        <v>0.62429507696997411</v>
      </c>
      <c r="C18" s="1">
        <f t="shared" si="8"/>
        <v>0.5755115889183563</v>
      </c>
      <c r="D18" s="1">
        <f t="shared" si="6"/>
        <v>-0.25063262111968332</v>
      </c>
      <c r="E18" s="1">
        <f t="shared" si="9"/>
        <v>7.814171511393174E-2</v>
      </c>
      <c r="F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23.25">
      <c r="A19" s="1">
        <f t="shared" si="7"/>
        <v>1.5</v>
      </c>
      <c r="B19" s="1">
        <f t="shared" si="5"/>
        <v>0.5028813468282165</v>
      </c>
      <c r="C19" s="1">
        <f t="shared" si="8"/>
        <v>0.45019527835851464</v>
      </c>
      <c r="D19" s="1">
        <f t="shared" si="6"/>
        <v>-0.18438312618975602</v>
      </c>
      <c r="E19" s="1">
        <f t="shared" si="9"/>
        <v>0.10476838880981471</v>
      </c>
      <c r="F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3.25">
      <c r="A20" s="1">
        <f t="shared" si="7"/>
        <v>2</v>
      </c>
      <c r="B20" s="1">
        <f t="shared" si="5"/>
        <v>0.40960000000000002</v>
      </c>
      <c r="C20" s="1">
        <f t="shared" si="8"/>
        <v>0.35800371526363661</v>
      </c>
      <c r="D20" s="1">
        <f t="shared" si="6"/>
        <v>-0.13846162409927862</v>
      </c>
      <c r="E20" s="1">
        <f t="shared" si="9"/>
        <v>0.12596749203213722</v>
      </c>
      <c r="F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23.25">
      <c r="A21" s="1">
        <f t="shared" si="7"/>
        <v>2.5</v>
      </c>
      <c r="B21" s="1">
        <f t="shared" si="5"/>
        <v>0.33697893367475484</v>
      </c>
      <c r="C21" s="1">
        <f t="shared" si="8"/>
        <v>0.28877290321399729</v>
      </c>
      <c r="D21" s="1">
        <f t="shared" si="6"/>
        <v>-0.10584383162166053</v>
      </c>
      <c r="E21" s="1">
        <f t="shared" si="9"/>
        <v>0.14305354324399705</v>
      </c>
      <c r="F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23.25">
      <c r="A22" s="1">
        <f t="shared" si="7"/>
        <v>3</v>
      </c>
      <c r="B22" s="1">
        <f t="shared" si="5"/>
        <v>0.27976231131753293</v>
      </c>
      <c r="C22" s="1">
        <f t="shared" si="8"/>
        <v>0.23585098740316701</v>
      </c>
      <c r="D22" s="1">
        <f t="shared" si="6"/>
        <v>-8.2180187502676555E-2</v>
      </c>
      <c r="E22" s="1">
        <f>ABS(B22-C22)/B22</f>
        <v>0.15695939781011511</v>
      </c>
      <c r="F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23.25">
      <c r="A23" s="1">
        <f t="shared" si="7"/>
        <v>3.5</v>
      </c>
      <c r="B23" s="1">
        <f t="shared" si="5"/>
        <v>0.23419012939490638</v>
      </c>
      <c r="C23" s="1">
        <f t="shared" si="8"/>
        <v>0.19476089365182875</v>
      </c>
      <c r="D23" s="1">
        <f t="shared" si="6"/>
        <v>-6.4691497226307806E-2</v>
      </c>
      <c r="E23" s="1">
        <f>ABS(B23-C23)/B23</f>
        <v>0.16836420836759322</v>
      </c>
      <c r="F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23.25">
      <c r="A24" s="1">
        <f t="shared" si="7"/>
        <v>4</v>
      </c>
      <c r="B24" s="1">
        <f t="shared" si="5"/>
        <v>0.19753086419753085</v>
      </c>
      <c r="C24" s="1">
        <f t="shared" si="8"/>
        <v>0.16241514503867485</v>
      </c>
      <c r="D24" s="1">
        <f t="shared" si="6"/>
        <v>-5.1552907011716505E-2</v>
      </c>
      <c r="E24" s="1">
        <f>ABS(B24-C24)/B24</f>
        <v>0.17777332824170852</v>
      </c>
      <c r="F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23.25">
      <c r="A25" s="1">
        <f t="shared" si="7"/>
        <v>4.5</v>
      </c>
      <c r="B25" s="1">
        <f t="shared" si="5"/>
        <v>0.16777216</v>
      </c>
      <c r="C25" s="1">
        <f t="shared" si="8"/>
        <v>0.1366386915328166</v>
      </c>
      <c r="D25" s="1">
        <f t="shared" si="6"/>
        <v>-4.1537190899160643E-2</v>
      </c>
      <c r="E25" s="1">
        <f>ABS(B25-C25)/B25</f>
        <v>0.18556993286122919</v>
      </c>
      <c r="F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3.25">
      <c r="A26" s="1">
        <f t="shared" si="7"/>
        <v>5</v>
      </c>
      <c r="B26" s="1">
        <f t="shared" si="5"/>
        <v>0.14341234550610973</v>
      </c>
      <c r="C26" s="1">
        <f t="shared" si="8"/>
        <v>0.11587009608323628</v>
      </c>
      <c r="D26" s="1">
        <f t="shared" si="6"/>
        <v>-3.3801363012740934E-2</v>
      </c>
      <c r="E26" s="1">
        <f>ABS(B26-C26)/B26</f>
        <v>0.19204936175944545</v>
      </c>
      <c r="F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23.25">
      <c r="A27" s="1"/>
      <c r="B27" s="1"/>
      <c r="C27" s="1"/>
      <c r="D27" s="1"/>
      <c r="E27" s="1"/>
      <c r="F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23.25">
      <c r="A28" s="5" t="s">
        <v>0</v>
      </c>
      <c r="B28" s="4">
        <v>0.25</v>
      </c>
      <c r="C28" s="1"/>
      <c r="D28" s="1"/>
      <c r="E28" s="1"/>
      <c r="F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3.25">
      <c r="A29" s="1"/>
      <c r="B29" s="1"/>
      <c r="C29" s="10" t="s">
        <v>18</v>
      </c>
      <c r="D29" s="10"/>
      <c r="E29" s="1"/>
      <c r="F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23.25">
      <c r="A30" s="1" t="s">
        <v>7</v>
      </c>
      <c r="B30" s="1" t="b">
        <v>1</v>
      </c>
      <c r="C30" s="1" t="s">
        <v>6</v>
      </c>
      <c r="D30" s="1" t="s">
        <v>17</v>
      </c>
      <c r="E30" s="2" t="s">
        <v>19</v>
      </c>
      <c r="F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23.25">
      <c r="A31" s="1">
        <v>0</v>
      </c>
      <c r="B31" s="1">
        <f>(1 + A31/8)^(-4)</f>
        <v>1</v>
      </c>
      <c r="C31" s="1">
        <v>1</v>
      </c>
      <c r="D31" s="1">
        <f xml:space="preserve"> - (C31^1.25)/2</f>
        <v>-0.5</v>
      </c>
      <c r="E31" s="1">
        <f>ABS(B31-C31)/B31</f>
        <v>0</v>
      </c>
      <c r="F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23.25">
      <c r="A32" s="1">
        <f t="shared" ref="A32:A51" si="10">A31 + B$28</f>
        <v>0.25</v>
      </c>
      <c r="B32" s="1">
        <f t="shared" ref="B32:B51" si="11">(1 + A32/8)^(-4)</f>
        <v>0.88418705799121522</v>
      </c>
      <c r="C32" s="1">
        <f t="shared" ref="C32:C51" si="12" xml:space="preserve"> C31  +  B$28 * D31</f>
        <v>0.875</v>
      </c>
      <c r="D32" s="1">
        <f t="shared" ref="D32:D51" si="13" xml:space="preserve"> - (C32^1.25)/2</f>
        <v>-0.42313609193355267</v>
      </c>
      <c r="E32" s="1">
        <f t="shared" ref="E32:E36" si="14">ABS(B32-C32)/B32</f>
        <v>1.0390400886535592E-2</v>
      </c>
      <c r="F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23.25">
      <c r="A33" s="1">
        <f t="shared" si="10"/>
        <v>0.5</v>
      </c>
      <c r="B33" s="1">
        <f t="shared" si="11"/>
        <v>0.78466493456735431</v>
      </c>
      <c r="C33" s="1">
        <f t="shared" si="12"/>
        <v>0.76921597701661182</v>
      </c>
      <c r="D33" s="1">
        <f t="shared" si="13"/>
        <v>-0.36018894113533606</v>
      </c>
      <c r="E33" s="1">
        <f t="shared" si="14"/>
        <v>1.9688604486016292E-2</v>
      </c>
      <c r="F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23.25">
      <c r="A34" s="1">
        <f t="shared" si="10"/>
        <v>0.75</v>
      </c>
      <c r="B34" s="1">
        <f t="shared" si="11"/>
        <v>0.69875951686797166</v>
      </c>
      <c r="C34" s="1">
        <f t="shared" si="12"/>
        <v>0.67916874173277786</v>
      </c>
      <c r="D34" s="1">
        <f t="shared" si="13"/>
        <v>-0.30827770439462499</v>
      </c>
      <c r="E34" s="1">
        <f t="shared" si="14"/>
        <v>2.8036505639314847E-2</v>
      </c>
      <c r="F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23.25">
      <c r="A35" s="1">
        <f t="shared" si="10"/>
        <v>1</v>
      </c>
      <c r="B35" s="1">
        <f t="shared" si="11"/>
        <v>0.62429507696997411</v>
      </c>
      <c r="C35" s="1">
        <f t="shared" si="12"/>
        <v>0.60209931563412167</v>
      </c>
      <c r="D35" s="1">
        <f t="shared" si="13"/>
        <v>-0.26518879584975791</v>
      </c>
      <c r="E35" s="1">
        <f t="shared" si="14"/>
        <v>3.5553317901496052E-2</v>
      </c>
      <c r="F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23.25">
      <c r="A36" s="1">
        <f t="shared" si="10"/>
        <v>1.25</v>
      </c>
      <c r="B36" s="1">
        <f t="shared" si="11"/>
        <v>0.55949088685550497</v>
      </c>
      <c r="C36" s="1">
        <f t="shared" si="12"/>
        <v>0.5358021166716822</v>
      </c>
      <c r="D36" s="1">
        <f t="shared" si="13"/>
        <v>-0.2292057643018563</v>
      </c>
      <c r="E36" s="1">
        <f t="shared" si="14"/>
        <v>4.2339867798312614E-2</v>
      </c>
      <c r="F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23.25">
      <c r="A37" s="1">
        <f t="shared" si="10"/>
        <v>1.5</v>
      </c>
      <c r="B37" s="1">
        <f t="shared" si="11"/>
        <v>0.5028813468282165</v>
      </c>
      <c r="C37" s="1">
        <f t="shared" si="12"/>
        <v>0.47850067559621812</v>
      </c>
      <c r="D37" s="1">
        <f t="shared" si="13"/>
        <v>-0.19898630996054278</v>
      </c>
      <c r="E37" s="1">
        <f t="shared" ref="E37:E44" si="15">ABS(B37-C37)/B37</f>
        <v>4.8481955804828822E-2</v>
      </c>
      <c r="F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23.25">
      <c r="A38" s="1">
        <f t="shared" si="10"/>
        <v>1.75</v>
      </c>
      <c r="B38" s="1">
        <f t="shared" si="11"/>
        <v>0.45325383271066777</v>
      </c>
      <c r="C38" s="1">
        <f t="shared" si="12"/>
        <v>0.42875409810608245</v>
      </c>
      <c r="D38" s="1">
        <f t="shared" si="13"/>
        <v>-0.17347238900980441</v>
      </c>
      <c r="E38" s="1">
        <f t="shared" si="15"/>
        <v>5.4053011439672921E-2</v>
      </c>
      <c r="F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23.25">
      <c r="A39" s="1">
        <f t="shared" si="10"/>
        <v>2</v>
      </c>
      <c r="B39" s="1">
        <f t="shared" si="11"/>
        <v>0.40960000000000002</v>
      </c>
      <c r="C39" s="1">
        <f t="shared" si="12"/>
        <v>0.38538600085363134</v>
      </c>
      <c r="D39" s="1">
        <f t="shared" si="13"/>
        <v>-0.15182382297536665</v>
      </c>
      <c r="E39" s="1">
        <f t="shared" si="15"/>
        <v>5.9116208853439163E-2</v>
      </c>
      <c r="F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23.25">
      <c r="A40" s="1">
        <f t="shared" si="10"/>
        <v>2.25</v>
      </c>
      <c r="B40" s="1">
        <f t="shared" si="11"/>
        <v>0.37107738410997959</v>
      </c>
      <c r="C40" s="1">
        <f t="shared" si="12"/>
        <v>0.3474300451097897</v>
      </c>
      <c r="D40" s="1">
        <f t="shared" si="13"/>
        <v>-0.13336879283209188</v>
      </c>
      <c r="E40" s="1">
        <f t="shared" si="15"/>
        <v>6.3726166058078376E-2</v>
      </c>
      <c r="F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23.25">
      <c r="A41" s="1">
        <f t="shared" si="10"/>
        <v>2.5</v>
      </c>
      <c r="B41" s="1">
        <f t="shared" si="11"/>
        <v>0.33697893367475484</v>
      </c>
      <c r="C41" s="1">
        <f t="shared" si="12"/>
        <v>0.31408784690176672</v>
      </c>
      <c r="D41" s="1">
        <f t="shared" si="13"/>
        <v>-0.11756658949597384</v>
      </c>
      <c r="E41" s="1">
        <f t="shared" si="15"/>
        <v>6.7930319926414545E-2</v>
      </c>
      <c r="F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23.25">
      <c r="A42" s="1">
        <f t="shared" si="10"/>
        <v>2.75</v>
      </c>
      <c r="B42" s="1">
        <f t="shared" si="11"/>
        <v>0.30670869699640313</v>
      </c>
      <c r="C42" s="1">
        <f t="shared" si="12"/>
        <v>0.28469619952777325</v>
      </c>
      <c r="D42" s="1">
        <f t="shared" si="13"/>
        <v>-0.1039793483781191</v>
      </c>
      <c r="E42" s="1">
        <f t="shared" si="15"/>
        <v>7.1770046575784008E-2</v>
      </c>
      <c r="F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23.25">
      <c r="A43" s="1">
        <f t="shared" si="10"/>
        <v>3</v>
      </c>
      <c r="B43" s="1">
        <f t="shared" si="11"/>
        <v>0.27976231131753293</v>
      </c>
      <c r="C43" s="1">
        <f t="shared" si="12"/>
        <v>0.25870136243324349</v>
      </c>
      <c r="D43" s="1">
        <f t="shared" si="13"/>
        <v>-9.2250430007931691E-2</v>
      </c>
      <c r="E43" s="1">
        <f t="shared" si="15"/>
        <v>7.528158022824262E-2</v>
      </c>
      <c r="F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23.25">
      <c r="A44" s="1">
        <f t="shared" si="10"/>
        <v>3.25</v>
      </c>
      <c r="B44" s="1">
        <f t="shared" si="11"/>
        <v>0.25571126352690138</v>
      </c>
      <c r="C44" s="1">
        <f t="shared" si="12"/>
        <v>0.23563875493126057</v>
      </c>
      <c r="D44" s="1">
        <f t="shared" si="13"/>
        <v>-8.2087759746447497E-2</v>
      </c>
      <c r="E44" s="1">
        <f t="shared" si="15"/>
        <v>7.8496771392821851E-2</v>
      </c>
      <c r="F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23.25">
      <c r="A45" s="1">
        <f t="shared" si="10"/>
        <v>3.5</v>
      </c>
      <c r="B45" s="1">
        <f t="shared" si="11"/>
        <v>0.23419012939490638</v>
      </c>
      <c r="C45" s="1">
        <f t="shared" si="12"/>
        <v>0.21511681499464869</v>
      </c>
      <c r="D45" s="1">
        <f t="shared" si="13"/>
        <v>-7.3250898011513133E-2</v>
      </c>
      <c r="E45" s="1">
        <f t="shared" ref="E45:E51" si="16">ABS(B45-C45)/B45</f>
        <v>8.1443716050453405E-2</v>
      </c>
      <c r="F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23.25">
      <c r="A46" s="1">
        <f t="shared" si="10"/>
        <v>3.75</v>
      </c>
      <c r="B46" s="1">
        <f t="shared" si="11"/>
        <v>0.21488617801040683</v>
      </c>
      <c r="C46" s="1">
        <f t="shared" si="12"/>
        <v>0.19680409049177039</v>
      </c>
      <c r="D46" s="1">
        <f t="shared" si="13"/>
        <v>-6.5540938421577974E-2</v>
      </c>
      <c r="E46" s="1">
        <f t="shared" si="16"/>
        <v>8.4147280602481236E-2</v>
      </c>
    </row>
    <row r="47" spans="1:20" ht="23.25">
      <c r="A47" s="1">
        <f t="shared" si="10"/>
        <v>4</v>
      </c>
      <c r="B47" s="1">
        <f t="shared" si="11"/>
        <v>0.19753086419753085</v>
      </c>
      <c r="C47" s="1">
        <f t="shared" si="12"/>
        <v>0.18041885588637591</v>
      </c>
      <c r="D47" s="1">
        <f t="shared" si="13"/>
        <v>-5.8792565257851842E-2</v>
      </c>
      <c r="E47" s="1">
        <f t="shared" si="16"/>
        <v>8.662954207522193E-2</v>
      </c>
      <c r="G47" s="1"/>
      <c r="H47" s="1"/>
      <c r="I47" s="1"/>
      <c r="J47" s="1"/>
      <c r="K47" s="1"/>
    </row>
    <row r="48" spans="1:20" ht="23.25">
      <c r="A48" s="1">
        <f t="shared" si="10"/>
        <v>4.25</v>
      </c>
      <c r="B48" s="1">
        <f t="shared" si="11"/>
        <v>0.18189283550290808</v>
      </c>
      <c r="C48" s="1">
        <f t="shared" si="12"/>
        <v>0.16572071457191295</v>
      </c>
      <c r="D48" s="1">
        <f t="shared" si="13"/>
        <v>-5.2867771092779459E-2</v>
      </c>
      <c r="E48" s="1">
        <f t="shared" si="16"/>
        <v>8.8910159030076638E-2</v>
      </c>
      <c r="G48" s="1"/>
      <c r="H48" s="1"/>
      <c r="I48" s="1"/>
      <c r="J48" s="1"/>
      <c r="K48" s="1"/>
    </row>
    <row r="49" spans="1:11" ht="23.25">
      <c r="A49" s="1">
        <f t="shared" si="10"/>
        <v>4.5</v>
      </c>
      <c r="B49" s="1">
        <f t="shared" si="11"/>
        <v>0.16777216</v>
      </c>
      <c r="C49" s="1">
        <f t="shared" si="12"/>
        <v>0.1525037717987181</v>
      </c>
      <c r="D49" s="1">
        <f t="shared" si="13"/>
        <v>-4.7650859168420899E-2</v>
      </c>
      <c r="E49" s="1">
        <f t="shared" si="16"/>
        <v>9.1006685503017312E-2</v>
      </c>
      <c r="G49" s="1"/>
      <c r="H49" s="1"/>
      <c r="I49" s="1"/>
      <c r="J49" s="1"/>
      <c r="K49" s="1"/>
    </row>
    <row r="50" spans="1:11" ht="23.25">
      <c r="A50" s="1">
        <f t="shared" si="10"/>
        <v>4.75</v>
      </c>
      <c r="B50" s="1">
        <f t="shared" si="11"/>
        <v>0.15499554263058851</v>
      </c>
      <c r="C50" s="1">
        <f t="shared" si="12"/>
        <v>0.14059105700661287</v>
      </c>
      <c r="D50" s="1">
        <f t="shared" si="13"/>
        <v>-4.3044446180886153E-2</v>
      </c>
      <c r="E50" s="1">
        <f t="shared" si="16"/>
        <v>9.2934837863736769E-2</v>
      </c>
      <c r="G50" s="1"/>
      <c r="H50" s="1"/>
      <c r="I50" s="1"/>
      <c r="J50" s="1"/>
      <c r="K50" s="1"/>
    </row>
    <row r="51" spans="1:11" ht="23.25">
      <c r="A51" s="1">
        <f t="shared" si="10"/>
        <v>5</v>
      </c>
      <c r="B51" s="1">
        <f t="shared" si="11"/>
        <v>0.14341234550610973</v>
      </c>
      <c r="C51" s="1">
        <f t="shared" si="12"/>
        <v>0.12982994546139132</v>
      </c>
      <c r="D51" s="1">
        <f t="shared" si="13"/>
        <v>-3.8966248663863688E-2</v>
      </c>
      <c r="E51" s="1">
        <f t="shared" si="16"/>
        <v>9.4708722577442075E-2</v>
      </c>
      <c r="G51" s="1"/>
      <c r="H51" s="1"/>
      <c r="I51" s="1"/>
      <c r="J51" s="1"/>
      <c r="K51" s="1"/>
    </row>
    <row r="52" spans="1:11" ht="23.25">
      <c r="A52" s="1"/>
      <c r="B52" s="1"/>
      <c r="C52" s="1"/>
      <c r="D52" s="1"/>
      <c r="E52" s="1"/>
    </row>
    <row r="53" spans="1:11" ht="23.25">
      <c r="A53" s="5" t="s">
        <v>0</v>
      </c>
      <c r="B53" s="4">
        <v>0.125</v>
      </c>
      <c r="C53" s="1"/>
      <c r="D53" s="1"/>
      <c r="E53" s="1"/>
    </row>
    <row r="54" spans="1:11" ht="23.25">
      <c r="A54" s="1"/>
      <c r="B54" s="1"/>
      <c r="C54" s="10" t="s">
        <v>18</v>
      </c>
      <c r="D54" s="10"/>
      <c r="E54" s="1"/>
    </row>
    <row r="55" spans="1:11" ht="23.25">
      <c r="A55" s="1" t="s">
        <v>7</v>
      </c>
      <c r="B55" s="1" t="b">
        <v>1</v>
      </c>
      <c r="C55" s="1" t="s">
        <v>6</v>
      </c>
      <c r="D55" s="1" t="s">
        <v>17</v>
      </c>
      <c r="E55" s="2" t="s">
        <v>19</v>
      </c>
    </row>
    <row r="56" spans="1:11" ht="23.25">
      <c r="A56" s="1">
        <v>0</v>
      </c>
      <c r="B56" s="1">
        <f t="shared" ref="B56:B96" si="17">(1 + A56/8)^(-4)</f>
        <v>1</v>
      </c>
      <c r="C56" s="1">
        <v>1</v>
      </c>
      <c r="D56" s="1">
        <f t="shared" ref="D56:D96" si="18" xml:space="preserve"> - (C56^1.25)/2</f>
        <v>-0.5</v>
      </c>
      <c r="E56" s="1">
        <f>ABS(B56-C56)/B56</f>
        <v>0</v>
      </c>
    </row>
    <row r="57" spans="1:11" ht="23.25">
      <c r="A57" s="1">
        <f t="shared" ref="A57:A96" si="19">A56 + B$53</f>
        <v>0.125</v>
      </c>
      <c r="B57" s="1">
        <f t="shared" si="17"/>
        <v>0.93986714750884071</v>
      </c>
      <c r="C57" s="1">
        <f t="shared" ref="C57:C96" si="20" xml:space="preserve"> C56  +  B$53 * D56</f>
        <v>0.9375</v>
      </c>
      <c r="D57" s="1">
        <f t="shared" si="18"/>
        <v>-0.46124757920283527</v>
      </c>
      <c r="E57" s="1">
        <f t="shared" ref="E57:E61" si="21">ABS(B57-C57)/B57</f>
        <v>2.5185979902744068E-3</v>
      </c>
    </row>
    <row r="58" spans="1:11" ht="23.25">
      <c r="A58" s="1">
        <f t="shared" si="19"/>
        <v>0.25</v>
      </c>
      <c r="B58" s="1">
        <f t="shared" si="17"/>
        <v>0.88418705799121522</v>
      </c>
      <c r="C58" s="1">
        <f t="shared" si="20"/>
        <v>0.8798440525996456</v>
      </c>
      <c r="D58" s="1">
        <f t="shared" si="18"/>
        <v>-0.42606624897794931</v>
      </c>
      <c r="E58" s="1">
        <f t="shared" si="21"/>
        <v>4.9118626565700877E-3</v>
      </c>
    </row>
    <row r="59" spans="1:11" ht="23.25">
      <c r="A59" s="1">
        <f t="shared" si="19"/>
        <v>0.375</v>
      </c>
      <c r="B59" s="1">
        <f t="shared" si="17"/>
        <v>0.83256986050552717</v>
      </c>
      <c r="C59" s="1">
        <f t="shared" si="20"/>
        <v>0.82658577147740198</v>
      </c>
      <c r="D59" s="1">
        <f t="shared" si="18"/>
        <v>-0.39407593157683762</v>
      </c>
      <c r="E59" s="1">
        <f t="shared" si="21"/>
        <v>7.1874917793585784E-3</v>
      </c>
    </row>
    <row r="60" spans="1:11" ht="23.25">
      <c r="A60" s="1">
        <f t="shared" si="19"/>
        <v>0.5</v>
      </c>
      <c r="B60" s="1">
        <f t="shared" si="17"/>
        <v>0.78466493456735431</v>
      </c>
      <c r="C60" s="1">
        <f t="shared" si="20"/>
        <v>0.77732628003029725</v>
      </c>
      <c r="D60" s="1">
        <f t="shared" si="18"/>
        <v>-0.36494228981981774</v>
      </c>
      <c r="E60" s="1">
        <f t="shared" si="21"/>
        <v>9.3525965208365348E-3</v>
      </c>
    </row>
    <row r="61" spans="1:11" ht="23.25">
      <c r="A61" s="1">
        <f t="shared" si="19"/>
        <v>0.625</v>
      </c>
      <c r="B61" s="1">
        <f t="shared" si="17"/>
        <v>0.74015645833451893</v>
      </c>
      <c r="C61" s="1">
        <f t="shared" si="20"/>
        <v>0.73170849380281999</v>
      </c>
      <c r="D61" s="1">
        <f t="shared" si="18"/>
        <v>-0.33837060265254171</v>
      </c>
      <c r="E61" s="1">
        <f t="shared" si="21"/>
        <v>1.1413755073769578E-2</v>
      </c>
    </row>
    <row r="62" spans="1:11" ht="23.25">
      <c r="A62" s="1">
        <f t="shared" si="19"/>
        <v>0.75</v>
      </c>
      <c r="B62" s="1">
        <f t="shared" si="17"/>
        <v>0.69875951686797166</v>
      </c>
      <c r="C62" s="1">
        <f t="shared" si="20"/>
        <v>0.68941216847125231</v>
      </c>
      <c r="D62" s="1">
        <f t="shared" si="18"/>
        <v>-0.31410054153283418</v>
      </c>
      <c r="E62" s="1">
        <f t="shared" ref="E62:E96" si="22">ABS(B62-C62)/B62</f>
        <v>1.3377060592486369E-2</v>
      </c>
    </row>
    <row r="63" spans="1:11" ht="23.25">
      <c r="A63" s="1">
        <f t="shared" si="19"/>
        <v>0.875</v>
      </c>
      <c r="B63" s="1">
        <f t="shared" si="17"/>
        <v>0.66021669326007992</v>
      </c>
      <c r="C63" s="1">
        <f t="shared" si="20"/>
        <v>0.65014960077964801</v>
      </c>
      <c r="D63" s="1">
        <f t="shared" si="18"/>
        <v>-0.29190170357761108</v>
      </c>
      <c r="E63" s="1">
        <f t="shared" si="22"/>
        <v>1.5248164100064908E-2</v>
      </c>
    </row>
    <row r="64" spans="1:11" ht="23.25">
      <c r="A64" s="1">
        <f t="shared" si="19"/>
        <v>1</v>
      </c>
      <c r="B64" s="1">
        <f t="shared" si="17"/>
        <v>0.62429507696997411</v>
      </c>
      <c r="C64" s="1">
        <f t="shared" si="20"/>
        <v>0.61366188783244657</v>
      </c>
      <c r="D64" s="1">
        <f t="shared" si="18"/>
        <v>-0.2715697822420135</v>
      </c>
      <c r="E64" s="1">
        <f t="shared" si="22"/>
        <v>1.7032312971513218E-2</v>
      </c>
    </row>
    <row r="65" spans="1:5" ht="23.25">
      <c r="A65" s="1">
        <f t="shared" si="19"/>
        <v>1.125</v>
      </c>
      <c r="B65" s="1">
        <f t="shared" si="17"/>
        <v>0.59078363339475848</v>
      </c>
      <c r="C65" s="1">
        <f t="shared" si="20"/>
        <v>0.57971566505219485</v>
      </c>
      <c r="D65" s="1">
        <f t="shared" si="18"/>
        <v>-0.25292327655929331</v>
      </c>
      <c r="E65" s="1">
        <f t="shared" si="22"/>
        <v>1.8734385512619762E-2</v>
      </c>
    </row>
    <row r="66" spans="1:5" ht="23.25">
      <c r="A66" s="1">
        <f t="shared" si="19"/>
        <v>1.25</v>
      </c>
      <c r="B66" s="1">
        <f t="shared" si="17"/>
        <v>0.55949088685550497</v>
      </c>
      <c r="C66" s="1">
        <f t="shared" si="20"/>
        <v>0.54810025548228314</v>
      </c>
      <c r="D66" s="1">
        <f t="shared" si="18"/>
        <v>-0.2358006565413443</v>
      </c>
      <c r="E66" s="1">
        <f t="shared" si="22"/>
        <v>2.0358922085827628E-2</v>
      </c>
    </row>
    <row r="67" spans="1:5" ht="23.25">
      <c r="A67" s="1">
        <f t="shared" si="19"/>
        <v>1.375</v>
      </c>
      <c r="B67" s="1">
        <f t="shared" si="17"/>
        <v>0.53024287604938269</v>
      </c>
      <c r="C67" s="1">
        <f t="shared" si="20"/>
        <v>0.51862517341461511</v>
      </c>
      <c r="D67" s="1">
        <f t="shared" si="18"/>
        <v>-0.22005791593961158</v>
      </c>
      <c r="E67" s="1">
        <f t="shared" si="22"/>
        <v>2.1910153176080759E-2</v>
      </c>
    </row>
    <row r="68" spans="1:5" ht="23.25">
      <c r="A68" s="1">
        <f t="shared" si="19"/>
        <v>1.5</v>
      </c>
      <c r="B68" s="1">
        <f t="shared" si="17"/>
        <v>0.5028813468282165</v>
      </c>
      <c r="C68" s="1">
        <f t="shared" si="20"/>
        <v>0.49111793392216369</v>
      </c>
      <c r="D68" s="1">
        <f t="shared" si="18"/>
        <v>-0.20556645476168212</v>
      </c>
      <c r="E68" s="1">
        <f t="shared" si="22"/>
        <v>2.3392024739528033E-2</v>
      </c>
    </row>
    <row r="69" spans="1:5" ht="23.25">
      <c r="A69" s="1">
        <f t="shared" si="19"/>
        <v>1.625</v>
      </c>
      <c r="B69" s="1">
        <f t="shared" si="17"/>
        <v>0.47726215208522071</v>
      </c>
      <c r="C69" s="1">
        <f t="shared" si="20"/>
        <v>0.46542212707695341</v>
      </c>
      <c r="D69" s="1">
        <f t="shared" si="18"/>
        <v>-0.19221124318270907</v>
      </c>
      <c r="E69" s="1">
        <f t="shared" si="22"/>
        <v>2.4808221134939551E-2</v>
      </c>
    </row>
    <row r="70" spans="1:5" ht="23.25">
      <c r="A70" s="1">
        <f t="shared" si="19"/>
        <v>1.75</v>
      </c>
      <c r="B70" s="1">
        <f t="shared" si="17"/>
        <v>0.45325383271066777</v>
      </c>
      <c r="C70" s="1">
        <f t="shared" si="20"/>
        <v>0.44139572167911478</v>
      </c>
      <c r="D70" s="1">
        <f t="shared" si="18"/>
        <v>-0.17988922614528335</v>
      </c>
      <c r="E70" s="1">
        <f t="shared" si="22"/>
        <v>2.6162185900637604E-2</v>
      </c>
    </row>
    <row r="71" spans="1:5" ht="23.25">
      <c r="A71" s="1">
        <f t="shared" si="19"/>
        <v>1.875</v>
      </c>
      <c r="B71" s="1">
        <f t="shared" si="17"/>
        <v>0.43073635713363473</v>
      </c>
      <c r="C71" s="1">
        <f t="shared" si="20"/>
        <v>0.41890956841095439</v>
      </c>
      <c r="D71" s="1">
        <f t="shared" si="18"/>
        <v>-0.16850793429749458</v>
      </c>
      <c r="E71" s="1">
        <f t="shared" si="22"/>
        <v>2.7457140607731679E-2</v>
      </c>
    </row>
    <row r="72" spans="1:5" ht="23.25">
      <c r="A72" s="1">
        <f t="shared" si="19"/>
        <v>2</v>
      </c>
      <c r="B72" s="1">
        <f t="shared" si="17"/>
        <v>0.40960000000000002</v>
      </c>
      <c r="C72" s="1">
        <f t="shared" si="20"/>
        <v>0.39784607662376759</v>
      </c>
      <c r="D72" s="1">
        <f t="shared" si="18"/>
        <v>-0.15798427221131153</v>
      </c>
      <c r="E72" s="1">
        <f t="shared" si="22"/>
        <v>2.8696101992754963E-2</v>
      </c>
    </row>
    <row r="73" spans="1:5" ht="23.25">
      <c r="A73" s="1">
        <f t="shared" si="19"/>
        <v>2.125</v>
      </c>
      <c r="B73" s="1">
        <f t="shared" si="17"/>
        <v>0.38974434312894585</v>
      </c>
      <c r="C73" s="1">
        <f t="shared" si="20"/>
        <v>0.37809804259735363</v>
      </c>
      <c r="D73" s="1">
        <f t="shared" si="18"/>
        <v>-0.14824345924171864</v>
      </c>
      <c r="E73" s="1">
        <f t="shared" si="22"/>
        <v>2.9881897548771005E-2</v>
      </c>
    </row>
    <row r="74" spans="1:5" ht="23.25">
      <c r="A74" s="1">
        <f t="shared" si="19"/>
        <v>2.25</v>
      </c>
      <c r="B74" s="1">
        <f t="shared" si="17"/>
        <v>0.37107738410997959</v>
      </c>
      <c r="C74" s="1">
        <f t="shared" si="20"/>
        <v>0.35956761019213879</v>
      </c>
      <c r="D74" s="1">
        <f t="shared" si="18"/>
        <v>-0.13921810208509941</v>
      </c>
      <c r="E74" s="1">
        <f t="shared" si="22"/>
        <v>3.1017179733134982E-2</v>
      </c>
    </row>
    <row r="75" spans="1:5" ht="23.25">
      <c r="A75" s="1">
        <f t="shared" si="19"/>
        <v>2.375</v>
      </c>
      <c r="B75" s="1">
        <f t="shared" si="17"/>
        <v>0.3535147398071668</v>
      </c>
      <c r="C75" s="1">
        <f t="shared" si="20"/>
        <v>0.34216534743150134</v>
      </c>
      <c r="D75" s="1">
        <f t="shared" si="18"/>
        <v>-0.13084738119827924</v>
      </c>
      <c r="E75" s="1">
        <f t="shared" si="22"/>
        <v>3.21044389318993E-2</v>
      </c>
    </row>
    <row r="76" spans="1:5" ht="23.25">
      <c r="A76" s="1">
        <f t="shared" si="19"/>
        <v>2.5</v>
      </c>
      <c r="B76" s="1">
        <f t="shared" si="17"/>
        <v>0.33697893367475484</v>
      </c>
      <c r="C76" s="1">
        <f t="shared" si="20"/>
        <v>0.32580942478171643</v>
      </c>
      <c r="D76" s="1">
        <f t="shared" si="18"/>
        <v>-0.12307633584951767</v>
      </c>
      <c r="E76" s="1">
        <f t="shared" si="22"/>
        <v>3.3146015304977482E-2</v>
      </c>
    </row>
    <row r="77" spans="1:5" ht="23.25">
      <c r="A77" s="1">
        <f t="shared" si="19"/>
        <v>2.625</v>
      </c>
      <c r="B77" s="1">
        <f t="shared" si="17"/>
        <v>0.32139875719878835</v>
      </c>
      <c r="C77" s="1">
        <f t="shared" si="20"/>
        <v>0.31042488280052671</v>
      </c>
      <c r="D77" s="1">
        <f t="shared" si="18"/>
        <v>-0.11585523477307717</v>
      </c>
      <c r="E77" s="1">
        <f t="shared" si="22"/>
        <v>3.414410962228516E-2</v>
      </c>
    </row>
    <row r="78" spans="1:5" ht="23.25">
      <c r="A78" s="1">
        <f t="shared" si="19"/>
        <v>2.75</v>
      </c>
      <c r="B78" s="1">
        <f t="shared" si="17"/>
        <v>0.30670869699640313</v>
      </c>
      <c r="C78" s="1">
        <f t="shared" si="20"/>
        <v>0.29594297845389206</v>
      </c>
      <c r="D78" s="1">
        <f t="shared" si="18"/>
        <v>-0.10913902125831433</v>
      </c>
      <c r="E78" s="1">
        <f t="shared" si="22"/>
        <v>3.5100793188910857E-2</v>
      </c>
    </row>
    <row r="79" spans="1:5" ht="23.25">
      <c r="A79" s="1">
        <f t="shared" si="19"/>
        <v>2.875</v>
      </c>
      <c r="B79" s="1">
        <f t="shared" si="17"/>
        <v>0.292848420156614</v>
      </c>
      <c r="C79" s="1">
        <f t="shared" si="20"/>
        <v>0.28230060079660274</v>
      </c>
      <c r="D79" s="1">
        <f t="shared" si="18"/>
        <v>-0.10288682307888726</v>
      </c>
      <c r="E79" s="1">
        <f t="shared" si="22"/>
        <v>3.6018016946686382E-2</v>
      </c>
    </row>
    <row r="80" spans="1:5" ht="23.25">
      <c r="A80" s="1">
        <f t="shared" si="19"/>
        <v>3</v>
      </c>
      <c r="B80" s="1">
        <f t="shared" si="17"/>
        <v>0.27976231131753293</v>
      </c>
      <c r="C80" s="1">
        <f t="shared" si="20"/>
        <v>0.26943974791174186</v>
      </c>
      <c r="D80" s="1">
        <f t="shared" si="18"/>
        <v>-9.7061519004133331E-2</v>
      </c>
      <c r="E80" s="1">
        <f t="shared" si="22"/>
        <v>3.689761983012381E-2</v>
      </c>
    </row>
    <row r="81" spans="1:5" ht="23.25">
      <c r="A81" s="1">
        <f t="shared" si="19"/>
        <v>3.125</v>
      </c>
      <c r="B81" s="1">
        <f t="shared" si="17"/>
        <v>0.26739905576531764</v>
      </c>
      <c r="C81" s="1">
        <f t="shared" si="20"/>
        <v>0.25730705803622517</v>
      </c>
      <c r="D81" s="1">
        <f t="shared" si="18"/>
        <v>-9.1629354771364885E-2</v>
      </c>
      <c r="E81" s="1">
        <f t="shared" si="22"/>
        <v>3.7741336446414746E-2</v>
      </c>
    </row>
    <row r="82" spans="1:5" ht="23.25">
      <c r="A82" s="1">
        <f t="shared" si="19"/>
        <v>3.25</v>
      </c>
      <c r="B82" s="1">
        <f t="shared" si="17"/>
        <v>0.25571126352690138</v>
      </c>
      <c r="C82" s="1">
        <f t="shared" si="20"/>
        <v>0.24585338868980455</v>
      </c>
      <c r="D82" s="1">
        <f t="shared" si="18"/>
        <v>-8.6559602366611865E-2</v>
      </c>
      <c r="E82" s="1">
        <f t="shared" si="22"/>
        <v>3.8550804141874472E-2</v>
      </c>
    </row>
    <row r="83" spans="1:5" ht="23.25">
      <c r="A83" s="1">
        <f t="shared" si="19"/>
        <v>3.375</v>
      </c>
      <c r="B83" s="1">
        <f t="shared" si="17"/>
        <v>0.24465513002624967</v>
      </c>
      <c r="C83" s="1">
        <f t="shared" si="20"/>
        <v>0.23503343839397806</v>
      </c>
      <c r="D83" s="1">
        <f t="shared" si="18"/>
        <v>-8.1824257288664534E-2</v>
      </c>
      <c r="E83" s="1">
        <f t="shared" si="22"/>
        <v>3.932756951076103E-2</v>
      </c>
    </row>
    <row r="84" spans="1:5" ht="23.25">
      <c r="A84" s="1">
        <f t="shared" si="19"/>
        <v>3.5</v>
      </c>
      <c r="B84" s="1">
        <f t="shared" si="17"/>
        <v>0.23419012939490638</v>
      </c>
      <c r="C84" s="1">
        <f t="shared" si="20"/>
        <v>0.22480540623289499</v>
      </c>
      <c r="D84" s="1">
        <f t="shared" si="18"/>
        <v>-7.7397769179177192E-2</v>
      </c>
      <c r="E84" s="1">
        <f t="shared" si="22"/>
        <v>4.0073094396674024E-2</v>
      </c>
    </row>
    <row r="85" spans="1:5" ht="23.25">
      <c r="A85" s="1">
        <f t="shared" si="19"/>
        <v>3.625</v>
      </c>
      <c r="B85" s="1">
        <f t="shared" si="17"/>
        <v>0.22427873698247264</v>
      </c>
      <c r="C85" s="1">
        <f t="shared" si="20"/>
        <v>0.21513068508549785</v>
      </c>
      <c r="D85" s="1">
        <f t="shared" si="18"/>
        <v>-7.3256801808472521E-2</v>
      </c>
      <c r="E85" s="1">
        <f t="shared" si="22"/>
        <v>4.078876143167201E-2</v>
      </c>
    </row>
    <row r="86" spans="1:5" ht="23.25">
      <c r="A86" s="1">
        <f t="shared" si="19"/>
        <v>3.75</v>
      </c>
      <c r="B86" s="1">
        <f t="shared" si="17"/>
        <v>0.21488617801040683</v>
      </c>
      <c r="C86" s="1">
        <f t="shared" si="20"/>
        <v>0.20597358485943879</v>
      </c>
      <c r="D86" s="1">
        <f t="shared" si="18"/>
        <v>-6.9380018927926224E-2</v>
      </c>
      <c r="E86" s="1">
        <f t="shared" si="22"/>
        <v>4.1475879153736954E-2</v>
      </c>
    </row>
    <row r="87" spans="1:5" ht="23.25">
      <c r="A87" s="1">
        <f t="shared" si="19"/>
        <v>3.875</v>
      </c>
      <c r="B87" s="1">
        <f t="shared" si="17"/>
        <v>0.20598019966083747</v>
      </c>
      <c r="C87" s="1">
        <f t="shared" si="20"/>
        <v>0.19730108249344802</v>
      </c>
      <c r="D87" s="1">
        <f t="shared" si="18"/>
        <v>-6.5747892948304382E-2</v>
      </c>
      <c r="E87" s="1">
        <f t="shared" si="22"/>
        <v>4.2135686739212294E-2</v>
      </c>
    </row>
    <row r="88" spans="1:5" ht="23.25">
      <c r="A88" s="1">
        <f t="shared" si="19"/>
        <v>4</v>
      </c>
      <c r="B88" s="1">
        <f t="shared" si="17"/>
        <v>0.19753086419753085</v>
      </c>
      <c r="C88" s="1">
        <f t="shared" si="20"/>
        <v>0.18908259587490997</v>
      </c>
      <c r="D88" s="1">
        <f t="shared" si="18"/>
        <v>-6.2342533790014525E-2</v>
      </c>
      <c r="E88" s="1">
        <f t="shared" si="22"/>
        <v>4.2769358383268223E-2</v>
      </c>
    </row>
    <row r="89" spans="1:5" ht="23.25">
      <c r="A89" s="1">
        <f t="shared" si="19"/>
        <v>4.125</v>
      </c>
      <c r="B89" s="1">
        <f t="shared" si="17"/>
        <v>0.18951036098440696</v>
      </c>
      <c r="C89" s="1">
        <f t="shared" si="20"/>
        <v>0.18128977915115815</v>
      </c>
      <c r="D89" s="1">
        <f t="shared" si="18"/>
        <v>-5.9147535585030775E-2</v>
      </c>
      <c r="E89" s="1">
        <f t="shared" si="22"/>
        <v>4.3378007358263658E-2</v>
      </c>
    </row>
    <row r="90" spans="1:5" ht="23.25">
      <c r="A90" s="1">
        <f t="shared" si="19"/>
        <v>4.25</v>
      </c>
      <c r="B90" s="1">
        <f t="shared" si="17"/>
        <v>0.18189283550290808</v>
      </c>
      <c r="C90" s="1">
        <f t="shared" si="20"/>
        <v>0.1738963372030293</v>
      </c>
      <c r="D90" s="1">
        <f t="shared" si="18"/>
        <v>-5.6147839198961824E-2</v>
      </c>
      <c r="E90" s="1">
        <f t="shared" si="22"/>
        <v>4.3962689777030453E-2</v>
      </c>
    </row>
    <row r="91" spans="1:5" ht="23.25">
      <c r="A91" s="1">
        <f t="shared" si="19"/>
        <v>4.375</v>
      </c>
      <c r="B91" s="1">
        <f t="shared" si="17"/>
        <v>0.17465423367727709</v>
      </c>
      <c r="C91" s="1">
        <f t="shared" si="20"/>
        <v>0.16687785730315907</v>
      </c>
      <c r="D91" s="1">
        <f t="shared" si="18"/>
        <v>-5.3329608791851627E-2</v>
      </c>
      <c r="E91" s="1">
        <f t="shared" si="22"/>
        <v>4.4524408085560997E-2</v>
      </c>
    </row>
    <row r="92" spans="1:5" ht="23.25">
      <c r="A92" s="1">
        <f t="shared" si="19"/>
        <v>4.5</v>
      </c>
      <c r="B92" s="1">
        <f t="shared" si="17"/>
        <v>0.16777216</v>
      </c>
      <c r="C92" s="1">
        <f t="shared" si="20"/>
        <v>0.16021165620417763</v>
      </c>
      <c r="D92" s="1">
        <f t="shared" si="18"/>
        <v>-5.06801208533397E-2</v>
      </c>
      <c r="E92" s="1">
        <f t="shared" si="22"/>
        <v>4.5064114307298515E-2</v>
      </c>
    </row>
    <row r="93" spans="1:5" ht="23.25">
      <c r="A93" s="1">
        <f t="shared" si="19"/>
        <v>4.625</v>
      </c>
      <c r="B93" s="1">
        <f t="shared" si="17"/>
        <v>0.16122574811142618</v>
      </c>
      <c r="C93" s="1">
        <f t="shared" si="20"/>
        <v>0.15387664109751018</v>
      </c>
      <c r="D93" s="1">
        <f t="shared" si="18"/>
        <v>-4.8187664336438132E-2</v>
      </c>
      <c r="E93" s="1">
        <f t="shared" si="22"/>
        <v>4.5582713059187624E-2</v>
      </c>
    </row>
    <row r="94" spans="1:5" ht="23.25">
      <c r="A94" s="1">
        <f t="shared" si="19"/>
        <v>4.75</v>
      </c>
      <c r="B94" s="1">
        <f t="shared" si="17"/>
        <v>0.15499554263058851</v>
      </c>
      <c r="C94" s="1">
        <f t="shared" si="20"/>
        <v>0.14785318305545542</v>
      </c>
      <c r="D94" s="1">
        <f t="shared" si="18"/>
        <v>-4.5841450678373606E-2</v>
      </c>
      <c r="E94" s="1">
        <f t="shared" si="22"/>
        <v>4.6081064357805242E-2</v>
      </c>
    </row>
    <row r="95" spans="1:5" ht="23.25">
      <c r="A95" s="1">
        <f t="shared" si="19"/>
        <v>4.875</v>
      </c>
      <c r="B95" s="1">
        <f t="shared" si="17"/>
        <v>0.14906339116083864</v>
      </c>
      <c r="C95" s="1">
        <f t="shared" si="20"/>
        <v>0.14212300172065873</v>
      </c>
      <c r="D95" s="1">
        <f t="shared" si="18"/>
        <v>-4.3631532640076638E-2</v>
      </c>
      <c r="E95" s="1">
        <f t="shared" si="22"/>
        <v>4.6559986232241737E-2</v>
      </c>
    </row>
    <row r="96" spans="1:5" ht="23.25">
      <c r="A96" s="1">
        <f t="shared" si="19"/>
        <v>5</v>
      </c>
      <c r="B96" s="1">
        <f t="shared" si="17"/>
        <v>0.14341234550610973</v>
      </c>
      <c r="C96" s="1">
        <f t="shared" si="20"/>
        <v>0.13666906014064914</v>
      </c>
      <c r="D96" s="1">
        <f t="shared" si="18"/>
        <v>-4.1548731020863656E-2</v>
      </c>
      <c r="E96" s="1">
        <f t="shared" si="22"/>
        <v>4.7020257158916022E-2</v>
      </c>
    </row>
  </sheetData>
  <mergeCells count="4">
    <mergeCell ref="C4:D4"/>
    <mergeCell ref="C14:D14"/>
    <mergeCell ref="C29:D29"/>
    <mergeCell ref="C54:D5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8"/>
  <sheetViews>
    <sheetView topLeftCell="A28" zoomScale="115" zoomScaleNormal="115" workbookViewId="0">
      <selection activeCell="H36" sqref="H36"/>
    </sheetView>
  </sheetViews>
  <sheetFormatPr defaultRowHeight="15"/>
  <cols>
    <col min="1" max="8" width="13.85546875" customWidth="1"/>
    <col min="9" max="9" width="4.85546875" customWidth="1"/>
    <col min="10" max="15" width="13.85546875" customWidth="1"/>
    <col min="17" max="22" width="13.7109375" customWidth="1"/>
  </cols>
  <sheetData>
    <row r="1" spans="1:22" ht="27.75">
      <c r="A1" s="3" t="s">
        <v>2</v>
      </c>
      <c r="B1" s="1"/>
      <c r="C1" s="1"/>
      <c r="D1" s="1" t="s">
        <v>3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22" ht="23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2" ht="23.25">
      <c r="A3" s="1"/>
      <c r="B3" s="1"/>
      <c r="C3" s="1"/>
      <c r="D3" s="5" t="s">
        <v>0</v>
      </c>
      <c r="E3" s="4">
        <v>1</v>
      </c>
      <c r="F3" s="1"/>
      <c r="G3" s="1"/>
      <c r="H3" s="1"/>
      <c r="I3" s="1"/>
      <c r="J3" s="5" t="s">
        <v>0</v>
      </c>
      <c r="K3" s="4">
        <v>0.5</v>
      </c>
      <c r="L3" s="1"/>
      <c r="M3" s="1"/>
      <c r="N3" s="1"/>
      <c r="Q3" s="5" t="s">
        <v>0</v>
      </c>
      <c r="R3" s="4">
        <v>0.125</v>
      </c>
      <c r="S3" s="1"/>
      <c r="T3" s="1"/>
      <c r="U3" s="1"/>
    </row>
    <row r="4" spans="1:22" ht="23.25">
      <c r="A4" s="9" t="s">
        <v>4</v>
      </c>
      <c r="B4" s="9"/>
      <c r="C4" s="1"/>
      <c r="D4" s="10" t="s">
        <v>14</v>
      </c>
      <c r="E4" s="10"/>
      <c r="F4" s="10"/>
      <c r="G4" s="10"/>
      <c r="H4" s="1"/>
      <c r="I4" s="1"/>
      <c r="J4" s="10" t="s">
        <v>14</v>
      </c>
      <c r="K4" s="10"/>
      <c r="L4" s="10"/>
      <c r="M4" s="10"/>
      <c r="N4" s="1"/>
      <c r="Q4" s="10" t="s">
        <v>14</v>
      </c>
      <c r="R4" s="10"/>
      <c r="S4" s="10"/>
      <c r="T4" s="10"/>
      <c r="U4" s="1"/>
    </row>
    <row r="5" spans="1:22" ht="23.25">
      <c r="A5" s="1" t="s">
        <v>1</v>
      </c>
      <c r="B5" s="1" t="s">
        <v>5</v>
      </c>
      <c r="C5" s="1"/>
      <c r="D5" s="1" t="s">
        <v>7</v>
      </c>
      <c r="E5" s="1" t="s">
        <v>6</v>
      </c>
      <c r="F5" s="1" t="s">
        <v>15</v>
      </c>
      <c r="G5" s="1" t="s">
        <v>16</v>
      </c>
      <c r="H5" s="1" t="s">
        <v>8</v>
      </c>
      <c r="I5" s="1"/>
      <c r="J5" s="1" t="s">
        <v>7</v>
      </c>
      <c r="K5" s="1" t="s">
        <v>6</v>
      </c>
      <c r="L5" s="1" t="s">
        <v>15</v>
      </c>
      <c r="M5" s="1" t="s">
        <v>16</v>
      </c>
      <c r="N5" s="1" t="b">
        <v>1</v>
      </c>
      <c r="O5" s="1" t="s">
        <v>8</v>
      </c>
      <c r="Q5" s="1" t="s">
        <v>7</v>
      </c>
      <c r="R5" s="1" t="s">
        <v>6</v>
      </c>
      <c r="S5" s="1" t="s">
        <v>15</v>
      </c>
      <c r="T5" s="1" t="s">
        <v>16</v>
      </c>
      <c r="U5" s="1" t="b">
        <v>1</v>
      </c>
      <c r="V5" s="1" t="s">
        <v>8</v>
      </c>
    </row>
    <row r="6" spans="1:22" ht="23.25">
      <c r="A6" s="1">
        <v>0</v>
      </c>
      <c r="B6" s="1">
        <f>(1 + A6/8)^(-4)</f>
        <v>1</v>
      </c>
      <c r="C6" s="1"/>
      <c r="D6" s="1">
        <v>0</v>
      </c>
      <c r="E6" s="1">
        <v>1</v>
      </c>
      <c r="F6" s="1">
        <f xml:space="preserve"> - (E6^1.25)/2</f>
        <v>-0.5</v>
      </c>
      <c r="G6" s="1">
        <f xml:space="preserve"> - ((E6+E$3*F6/2)^1.25)/2</f>
        <v>-0.34897682216328735</v>
      </c>
      <c r="H6" s="1">
        <f t="shared" ref="H6:H16" si="0">ABS(E6-B6)/B6</f>
        <v>0</v>
      </c>
      <c r="I6" s="1"/>
      <c r="J6" s="1">
        <v>0</v>
      </c>
      <c r="K6" s="1">
        <v>1</v>
      </c>
      <c r="L6" s="1">
        <f xml:space="preserve"> - (K6^1.25)/2</f>
        <v>-0.5</v>
      </c>
      <c r="M6" s="1">
        <f xml:space="preserve"> - ((K6+K$3*L6/2)^1.25)/2</f>
        <v>-0.42313609193355267</v>
      </c>
      <c r="N6" s="1">
        <f>(1 + J6/8)^(-4)</f>
        <v>1</v>
      </c>
      <c r="O6" s="1">
        <f>ABS(K6-N6)/N6</f>
        <v>0</v>
      </c>
      <c r="Q6" s="1">
        <v>0</v>
      </c>
      <c r="R6" s="1">
        <v>1</v>
      </c>
      <c r="S6" s="1">
        <f xml:space="preserve"> - (R6^1.25)/2</f>
        <v>-0.5</v>
      </c>
      <c r="T6" s="1">
        <f xml:space="preserve"> - ((R6+R$3*S6/2)^1.25)/2</f>
        <v>-0.4805456482836899</v>
      </c>
      <c r="U6" s="1">
        <f>(1 + Q6/8)^(-4)</f>
        <v>1</v>
      </c>
      <c r="V6" s="1">
        <f>ABS(R6-U6)/U6</f>
        <v>0</v>
      </c>
    </row>
    <row r="7" spans="1:22" ht="23.25">
      <c r="A7" s="1">
        <v>1</v>
      </c>
      <c r="B7" s="1">
        <f t="shared" ref="B7:B16" si="1">(1 + A7/8)^(-4)</f>
        <v>0.62429507696997411</v>
      </c>
      <c r="C7" s="1"/>
      <c r="D7" s="1">
        <f>D6+$E$3</f>
        <v>1</v>
      </c>
      <c r="E7" s="1">
        <f>E6 + E$3*G6</f>
        <v>0.6510231778367126</v>
      </c>
      <c r="F7" s="1">
        <f t="shared" ref="F7:F16" si="2" xml:space="preserve"> - (E7^1.25)/2</f>
        <v>-0.29239205503915738</v>
      </c>
      <c r="G7" s="1">
        <f t="shared" ref="G7:G16" si="3" xml:space="preserve"> - ((E7+E$3*F7/2)^1.25)/2</f>
        <v>-0.21276411639848039</v>
      </c>
      <c r="H7" s="1">
        <f t="shared" si="0"/>
        <v>4.2813249459636535E-2</v>
      </c>
      <c r="I7" s="1"/>
      <c r="J7" s="1">
        <f>J6+K$3</f>
        <v>0.5</v>
      </c>
      <c r="K7" s="1">
        <f>K6 + K$3*M6</f>
        <v>0.78843195403322364</v>
      </c>
      <c r="L7" s="1">
        <f t="shared" ref="L7:L16" si="4" xml:space="preserve"> - (K7^1.25)/2</f>
        <v>-0.37147130882393437</v>
      </c>
      <c r="M7" s="1">
        <f t="shared" ref="M7:M16" si="5" xml:space="preserve"> - ((K7+K$3*L7/2)^1.25)/2</f>
        <v>-0.31760802976546071</v>
      </c>
      <c r="N7" s="1">
        <f t="shared" ref="N7:N16" si="6">(1 + J7/8)^(-4)</f>
        <v>0.78466493456735431</v>
      </c>
      <c r="O7" s="1">
        <f t="shared" ref="O7:O16" si="7">ABS(K7-N7)/N7</f>
        <v>4.8008000611705313E-3</v>
      </c>
      <c r="Q7" s="1">
        <f>Q6+R$3</f>
        <v>0.125</v>
      </c>
      <c r="R7" s="1">
        <f>R6 + R$3*T6</f>
        <v>0.93993179396453874</v>
      </c>
      <c r="S7" s="1">
        <f t="shared" ref="S7:S16" si="8" xml:space="preserve"> - (R7^1.25)/2</f>
        <v>-0.46274360924220276</v>
      </c>
      <c r="T7" s="1">
        <f t="shared" ref="T7:T16" si="9" xml:space="preserve"> - ((R7+R$3*S7/2)^1.25)/2</f>
        <v>-0.44501446143251971</v>
      </c>
      <c r="U7" s="1">
        <f t="shared" ref="U7:U16" si="10">(1 + Q7/8)^(-4)</f>
        <v>0.93986714750884071</v>
      </c>
      <c r="V7" s="1">
        <f t="shared" ref="V7:V16" si="11">ABS(R7-U7)/U7</f>
        <v>6.8782546415612755E-5</v>
      </c>
    </row>
    <row r="8" spans="1:22" ht="23.25">
      <c r="A8" s="1">
        <v>2</v>
      </c>
      <c r="B8" s="1">
        <f t="shared" si="1"/>
        <v>0.40960000000000002</v>
      </c>
      <c r="C8" s="1"/>
      <c r="D8" s="1">
        <f t="shared" ref="D8:D16" si="12">D7+$E$3</f>
        <v>2</v>
      </c>
      <c r="E8" s="1">
        <f t="shared" ref="E8:E16" si="13">E7 + E$3*G7</f>
        <v>0.43825906143823223</v>
      </c>
      <c r="F8" s="1">
        <f t="shared" si="2"/>
        <v>-0.17829272993484441</v>
      </c>
      <c r="G8" s="1">
        <f t="shared" si="3"/>
        <v>-0.13417668523290352</v>
      </c>
      <c r="H8" s="1">
        <f t="shared" si="0"/>
        <v>6.9968411714434117E-2</v>
      </c>
      <c r="I8" s="1"/>
      <c r="J8" s="1">
        <f t="shared" ref="J8:J16" si="14">J7+K$3</f>
        <v>1</v>
      </c>
      <c r="K8" s="1">
        <f t="shared" ref="K8:K16" si="15">K7 + K$3*M7</f>
        <v>0.62962793915049331</v>
      </c>
      <c r="L8" s="1">
        <f t="shared" si="4"/>
        <v>-0.28043033663751127</v>
      </c>
      <c r="M8" s="1">
        <f t="shared" si="5"/>
        <v>-0.24195793395352497</v>
      </c>
      <c r="N8" s="1">
        <f t="shared" si="6"/>
        <v>0.62429507696997411</v>
      </c>
      <c r="O8" s="1">
        <f t="shared" si="7"/>
        <v>8.5422140542935794E-3</v>
      </c>
      <c r="Q8" s="1">
        <f t="shared" ref="Q8:Q16" si="16">Q7+R$3</f>
        <v>0.25</v>
      </c>
      <c r="R8" s="1">
        <f t="shared" ref="R8:R16" si="17">R7 + R$3*T7</f>
        <v>0.88430498628547383</v>
      </c>
      <c r="S8" s="1">
        <f t="shared" si="8"/>
        <v>-0.42876822827469602</v>
      </c>
      <c r="T8" s="1">
        <f t="shared" si="9"/>
        <v>-0.41258846225954809</v>
      </c>
      <c r="U8" s="1">
        <f t="shared" si="10"/>
        <v>0.88418705799121522</v>
      </c>
      <c r="V8" s="1">
        <f t="shared" si="11"/>
        <v>1.3337482514902239E-4</v>
      </c>
    </row>
    <row r="9" spans="1:22" ht="23.25">
      <c r="A9" s="1">
        <v>3</v>
      </c>
      <c r="B9" s="1">
        <f t="shared" si="1"/>
        <v>0.27976231131753293</v>
      </c>
      <c r="C9" s="1"/>
      <c r="D9" s="1">
        <f t="shared" si="12"/>
        <v>3</v>
      </c>
      <c r="E9" s="1">
        <f t="shared" si="13"/>
        <v>0.30408237620532874</v>
      </c>
      <c r="F9" s="1">
        <f t="shared" si="2"/>
        <v>-0.11290393207770602</v>
      </c>
      <c r="G9" s="1">
        <f t="shared" si="3"/>
        <v>-8.7342370692378532E-2</v>
      </c>
      <c r="H9" s="1">
        <f t="shared" si="0"/>
        <v>8.6931169439018185E-2</v>
      </c>
      <c r="I9" s="1"/>
      <c r="J9" s="1">
        <f t="shared" si="14"/>
        <v>1.5</v>
      </c>
      <c r="K9" s="1">
        <f t="shared" si="15"/>
        <v>0.50864897217373084</v>
      </c>
      <c r="L9" s="1">
        <f t="shared" si="4"/>
        <v>-0.21477944628572598</v>
      </c>
      <c r="M9" s="1">
        <f t="shared" si="5"/>
        <v>-0.18682263619951461</v>
      </c>
      <c r="N9" s="1">
        <f t="shared" si="6"/>
        <v>0.5028813468282165</v>
      </c>
      <c r="O9" s="1">
        <f t="shared" si="7"/>
        <v>1.1469157450146088E-2</v>
      </c>
      <c r="Q9" s="1">
        <f t="shared" si="16"/>
        <v>0.375</v>
      </c>
      <c r="R9" s="1">
        <f t="shared" si="17"/>
        <v>0.83273142850303028</v>
      </c>
      <c r="S9" s="1">
        <f t="shared" si="8"/>
        <v>-0.39774176735579586</v>
      </c>
      <c r="T9" s="1">
        <f t="shared" si="9"/>
        <v>-0.3829557381354165</v>
      </c>
      <c r="U9" s="1">
        <f t="shared" si="10"/>
        <v>0.83256986050552717</v>
      </c>
      <c r="V9" s="1">
        <f t="shared" si="11"/>
        <v>1.9405938788729025E-4</v>
      </c>
    </row>
    <row r="10" spans="1:22" ht="23.25">
      <c r="A10" s="1">
        <v>4</v>
      </c>
      <c r="B10" s="1">
        <f t="shared" si="1"/>
        <v>0.19753086419753085</v>
      </c>
      <c r="C10" s="1"/>
      <c r="D10" s="1">
        <f t="shared" si="12"/>
        <v>4</v>
      </c>
      <c r="E10" s="1">
        <f t="shared" si="13"/>
        <v>0.2167400055129502</v>
      </c>
      <c r="F10" s="1">
        <f t="shared" si="2"/>
        <v>-7.3942453081475054E-2</v>
      </c>
      <c r="G10" s="1">
        <f t="shared" si="3"/>
        <v>-5.852788629904683E-2</v>
      </c>
      <c r="H10" s="1">
        <f t="shared" si="0"/>
        <v>9.7246277909310425E-2</v>
      </c>
      <c r="I10" s="1"/>
      <c r="J10" s="1">
        <f t="shared" si="14"/>
        <v>2</v>
      </c>
      <c r="K10" s="1">
        <f t="shared" si="15"/>
        <v>0.41523765407397351</v>
      </c>
      <c r="L10" s="1">
        <f t="shared" si="4"/>
        <v>-0.1666636601718792</v>
      </c>
      <c r="M10" s="1">
        <f t="shared" si="5"/>
        <v>-0.14602846563712041</v>
      </c>
      <c r="N10" s="1">
        <f t="shared" si="6"/>
        <v>0.40960000000000002</v>
      </c>
      <c r="O10" s="1">
        <f t="shared" si="7"/>
        <v>1.376380389153683E-2</v>
      </c>
      <c r="Q10" s="1">
        <f t="shared" si="16"/>
        <v>0.5</v>
      </c>
      <c r="R10" s="1">
        <f t="shared" si="17"/>
        <v>0.78486196123610319</v>
      </c>
      <c r="S10" s="1">
        <f t="shared" si="8"/>
        <v>-0.36936998853313768</v>
      </c>
      <c r="T10" s="1">
        <f t="shared" si="9"/>
        <v>-0.35583966106231851</v>
      </c>
      <c r="U10" s="1">
        <f t="shared" si="10"/>
        <v>0.78466493456735431</v>
      </c>
      <c r="V10" s="1">
        <f t="shared" si="11"/>
        <v>2.5109656372947838E-4</v>
      </c>
    </row>
    <row r="11" spans="1:22" ht="23.25">
      <c r="A11" s="1">
        <v>5</v>
      </c>
      <c r="B11" s="1">
        <f t="shared" si="1"/>
        <v>0.14341234550610973</v>
      </c>
      <c r="C11" s="1"/>
      <c r="D11" s="1">
        <f t="shared" si="12"/>
        <v>5</v>
      </c>
      <c r="E11" s="1">
        <f t="shared" si="13"/>
        <v>0.15821211921390338</v>
      </c>
      <c r="F11" s="1">
        <f t="shared" si="2"/>
        <v>-4.989071053665238E-2</v>
      </c>
      <c r="G11" s="1">
        <f t="shared" si="3"/>
        <v>-4.0259865478532116E-2</v>
      </c>
      <c r="H11" s="1">
        <f t="shared" si="0"/>
        <v>0.10319734786823591</v>
      </c>
      <c r="I11" s="1"/>
      <c r="J11" s="1">
        <f t="shared" si="14"/>
        <v>2.5</v>
      </c>
      <c r="K11" s="1">
        <f t="shared" si="15"/>
        <v>0.34222342125541327</v>
      </c>
      <c r="L11" s="1">
        <f t="shared" si="4"/>
        <v>-0.1308751417862456</v>
      </c>
      <c r="M11" s="1">
        <f t="shared" si="5"/>
        <v>-0.11542608145571535</v>
      </c>
      <c r="N11" s="1">
        <f t="shared" si="6"/>
        <v>0.33697893367475484</v>
      </c>
      <c r="O11" s="1">
        <f t="shared" si="7"/>
        <v>1.5563250567230716E-2</v>
      </c>
      <c r="Q11" s="1">
        <f t="shared" si="16"/>
        <v>0.625</v>
      </c>
      <c r="R11" s="1">
        <f t="shared" si="17"/>
        <v>0.74038200360331341</v>
      </c>
      <c r="S11" s="1">
        <f t="shared" si="8"/>
        <v>-0.34339172204461277</v>
      </c>
      <c r="T11" s="1">
        <f t="shared" si="9"/>
        <v>-0.33099446180159819</v>
      </c>
      <c r="U11" s="1">
        <f t="shared" si="10"/>
        <v>0.74015645833451893</v>
      </c>
      <c r="V11" s="1">
        <f t="shared" si="11"/>
        <v>3.0472647540223658E-4</v>
      </c>
    </row>
    <row r="12" spans="1:22" ht="23.25">
      <c r="A12" s="1">
        <v>6</v>
      </c>
      <c r="B12" s="1">
        <f t="shared" si="1"/>
        <v>0.10662224073302791</v>
      </c>
      <c r="C12" s="1"/>
      <c r="D12" s="1">
        <f t="shared" si="12"/>
        <v>6</v>
      </c>
      <c r="E12" s="1">
        <f t="shared" si="13"/>
        <v>0.11795225373537127</v>
      </c>
      <c r="F12" s="1">
        <f t="shared" si="2"/>
        <v>-3.4562313775566858E-2</v>
      </c>
      <c r="G12" s="1">
        <f t="shared" si="3"/>
        <v>-2.8353129721259841E-2</v>
      </c>
      <c r="H12" s="1">
        <f t="shared" si="0"/>
        <v>0.10626312976025941</v>
      </c>
      <c r="I12" s="1"/>
      <c r="J12" s="1">
        <f t="shared" si="14"/>
        <v>3</v>
      </c>
      <c r="K12" s="1">
        <f t="shared" si="15"/>
        <v>0.28451038052755562</v>
      </c>
      <c r="L12" s="1">
        <f t="shared" si="4"/>
        <v>-0.10389452215821922</v>
      </c>
      <c r="M12" s="1">
        <f t="shared" si="5"/>
        <v>-9.2177061816634487E-2</v>
      </c>
      <c r="N12" s="1">
        <f t="shared" si="6"/>
        <v>0.27976231131753293</v>
      </c>
      <c r="O12" s="1">
        <f t="shared" si="7"/>
        <v>1.6971797193345257E-2</v>
      </c>
      <c r="Q12" s="1">
        <f t="shared" si="16"/>
        <v>0.75</v>
      </c>
      <c r="R12" s="1">
        <f t="shared" si="17"/>
        <v>0.69900769587811362</v>
      </c>
      <c r="S12" s="1">
        <f t="shared" si="8"/>
        <v>-0.31957474486959131</v>
      </c>
      <c r="T12" s="1">
        <f t="shared" si="9"/>
        <v>-0.30820141209114332</v>
      </c>
      <c r="U12" s="1">
        <f t="shared" si="10"/>
        <v>0.69875951686797166</v>
      </c>
      <c r="V12" s="1">
        <f t="shared" si="11"/>
        <v>3.5517084798266941E-4</v>
      </c>
    </row>
    <row r="13" spans="1:22" ht="23.25">
      <c r="A13" s="1">
        <v>7</v>
      </c>
      <c r="B13" s="1">
        <f t="shared" si="1"/>
        <v>8.0908641975308643E-2</v>
      </c>
      <c r="C13" s="1"/>
      <c r="D13" s="1">
        <f t="shared" si="12"/>
        <v>7</v>
      </c>
      <c r="E13" s="1">
        <f t="shared" si="13"/>
        <v>8.9599124014111436E-2</v>
      </c>
      <c r="F13" s="1">
        <f t="shared" si="2"/>
        <v>-2.451036106646929E-2</v>
      </c>
      <c r="G13" s="1">
        <f t="shared" si="3"/>
        <v>-2.0394022473508435E-2</v>
      </c>
      <c r="H13" s="1">
        <f t="shared" si="0"/>
        <v>0.10741104814804478</v>
      </c>
      <c r="I13" s="1"/>
      <c r="J13" s="1">
        <f t="shared" si="14"/>
        <v>3.5</v>
      </c>
      <c r="K13" s="1">
        <f t="shared" si="15"/>
        <v>0.23842184961923837</v>
      </c>
      <c r="L13" s="1">
        <f t="shared" si="4"/>
        <v>-8.3301451775075808E-2</v>
      </c>
      <c r="M13" s="1">
        <f t="shared" si="5"/>
        <v>-7.430787690805038E-2</v>
      </c>
      <c r="N13" s="1">
        <f t="shared" si="6"/>
        <v>0.23419012939490638</v>
      </c>
      <c r="O13" s="1">
        <f t="shared" si="7"/>
        <v>1.8069592579609512E-2</v>
      </c>
      <c r="Q13" s="1">
        <f t="shared" si="16"/>
        <v>0.875</v>
      </c>
      <c r="R13" s="1">
        <f t="shared" si="17"/>
        <v>0.66048251936672076</v>
      </c>
      <c r="S13" s="1">
        <f t="shared" si="8"/>
        <v>-0.29771222202377912</v>
      </c>
      <c r="T13" s="1">
        <f t="shared" si="9"/>
        <v>-0.28726552433455477</v>
      </c>
      <c r="U13" s="1">
        <f t="shared" si="10"/>
        <v>0.66021669326007992</v>
      </c>
      <c r="V13" s="1">
        <f t="shared" si="11"/>
        <v>4.0263463398389817E-4</v>
      </c>
    </row>
    <row r="14" spans="1:22" ht="23.25">
      <c r="A14" s="1">
        <v>8</v>
      </c>
      <c r="B14" s="1">
        <f t="shared" si="1"/>
        <v>6.25E-2</v>
      </c>
      <c r="C14" s="1"/>
      <c r="D14" s="1">
        <f t="shared" si="12"/>
        <v>8</v>
      </c>
      <c r="E14" s="1">
        <f t="shared" si="13"/>
        <v>6.9205101540602998E-2</v>
      </c>
      <c r="F14" s="1">
        <f t="shared" si="2"/>
        <v>-1.774772301208969E-2</v>
      </c>
      <c r="G14" s="1">
        <f t="shared" si="3"/>
        <v>-1.4950228107387479E-2</v>
      </c>
      <c r="H14" s="1">
        <f t="shared" si="0"/>
        <v>0.10728162464964797</v>
      </c>
      <c r="I14" s="1"/>
      <c r="J14" s="1">
        <f t="shared" si="14"/>
        <v>4</v>
      </c>
      <c r="K14" s="1">
        <f t="shared" si="15"/>
        <v>0.2012679111652132</v>
      </c>
      <c r="L14" s="1">
        <f t="shared" si="4"/>
        <v>-6.7404389343658416E-2</v>
      </c>
      <c r="M14" s="1">
        <f t="shared" si="5"/>
        <v>-6.0425554910745319E-2</v>
      </c>
      <c r="N14" s="1">
        <f t="shared" si="6"/>
        <v>0.19753086419753085</v>
      </c>
      <c r="O14" s="1">
        <f t="shared" si="7"/>
        <v>1.891880027389187E-2</v>
      </c>
      <c r="Q14" s="1">
        <f t="shared" si="16"/>
        <v>1</v>
      </c>
      <c r="R14" s="1">
        <f t="shared" si="17"/>
        <v>0.62457432882490138</v>
      </c>
      <c r="S14" s="1">
        <f t="shared" si="8"/>
        <v>-0.27761962724616174</v>
      </c>
      <c r="T14" s="1">
        <f t="shared" si="9"/>
        <v>-0.26801269267255384</v>
      </c>
      <c r="U14" s="1">
        <f t="shared" si="10"/>
        <v>0.62429507696997411</v>
      </c>
      <c r="V14" s="1">
        <f t="shared" si="11"/>
        <v>4.4730747562935982E-4</v>
      </c>
    </row>
    <row r="15" spans="1:22" ht="23.25">
      <c r="A15" s="1">
        <v>9</v>
      </c>
      <c r="B15" s="1">
        <f t="shared" si="1"/>
        <v>4.9041558410459644E-2</v>
      </c>
      <c r="C15" s="1"/>
      <c r="D15" s="1">
        <f t="shared" si="12"/>
        <v>9</v>
      </c>
      <c r="E15" s="1">
        <f t="shared" si="13"/>
        <v>5.4254873433215521E-2</v>
      </c>
      <c r="F15" s="1">
        <f t="shared" si="2"/>
        <v>-1.3092375348121488E-2</v>
      </c>
      <c r="G15" s="1">
        <f t="shared" si="3"/>
        <v>-1.1148509820349374E-2</v>
      </c>
      <c r="H15" s="1">
        <f t="shared" si="0"/>
        <v>0.10630402441786953</v>
      </c>
      <c r="I15" s="1"/>
      <c r="J15" s="1">
        <f t="shared" si="14"/>
        <v>4.5</v>
      </c>
      <c r="K15" s="1">
        <f t="shared" si="15"/>
        <v>0.17105513370984055</v>
      </c>
      <c r="L15" s="1">
        <f t="shared" si="4"/>
        <v>-5.5003477172933316E-2</v>
      </c>
      <c r="M15" s="1">
        <f t="shared" si="5"/>
        <v>-4.9533113198181385E-2</v>
      </c>
      <c r="N15" s="1">
        <f t="shared" si="6"/>
        <v>0.16777216</v>
      </c>
      <c r="O15" s="1">
        <f t="shared" si="7"/>
        <v>1.9568048178199182E-2</v>
      </c>
      <c r="Q15" s="1">
        <f t="shared" si="16"/>
        <v>1.125</v>
      </c>
      <c r="R15" s="1">
        <f t="shared" si="17"/>
        <v>0.59107274224083217</v>
      </c>
      <c r="S15" s="1">
        <f t="shared" si="8"/>
        <v>-0.25913207301078739</v>
      </c>
      <c r="T15" s="1">
        <f t="shared" si="9"/>
        <v>-0.25028721138647636</v>
      </c>
      <c r="U15" s="1">
        <f t="shared" si="10"/>
        <v>0.59078363339475848</v>
      </c>
      <c r="V15" s="1">
        <f t="shared" si="11"/>
        <v>4.8936502254203862E-4</v>
      </c>
    </row>
    <row r="16" spans="1:22" ht="23.25">
      <c r="A16" s="1">
        <v>10</v>
      </c>
      <c r="B16" s="1">
        <f t="shared" si="1"/>
        <v>3.9018442310623382E-2</v>
      </c>
      <c r="C16" s="1"/>
      <c r="D16" s="1">
        <f t="shared" si="12"/>
        <v>10</v>
      </c>
      <c r="E16" s="1">
        <f t="shared" si="13"/>
        <v>4.3106363612866148E-2</v>
      </c>
      <c r="F16" s="1">
        <f t="shared" si="2"/>
        <v>-9.820797118113192E-3</v>
      </c>
      <c r="G16" s="1">
        <f t="shared" si="3"/>
        <v>-8.4429042397808282E-3</v>
      </c>
      <c r="H16" s="1">
        <f t="shared" si="0"/>
        <v>0.10476895181255778</v>
      </c>
      <c r="I16" s="1"/>
      <c r="J16" s="1">
        <f t="shared" si="14"/>
        <v>5</v>
      </c>
      <c r="K16" s="1">
        <f t="shared" si="15"/>
        <v>0.14628857711074986</v>
      </c>
      <c r="L16" s="1">
        <f t="shared" si="4"/>
        <v>-4.5235877987025226E-2</v>
      </c>
      <c r="M16" s="1">
        <f t="shared" si="5"/>
        <v>-4.0907713528311053E-2</v>
      </c>
      <c r="N16" s="1">
        <f t="shared" si="6"/>
        <v>0.14341234550610973</v>
      </c>
      <c r="O16" s="1">
        <f t="shared" si="7"/>
        <v>2.0055676479523082E-2</v>
      </c>
      <c r="Q16" s="1">
        <f t="shared" si="16"/>
        <v>1.25</v>
      </c>
      <c r="R16" s="1">
        <f t="shared" si="17"/>
        <v>0.55978684081752261</v>
      </c>
      <c r="S16" s="1">
        <f t="shared" si="8"/>
        <v>-0.24210199081766745</v>
      </c>
      <c r="T16" s="1">
        <f t="shared" si="9"/>
        <v>-0.23394961658708552</v>
      </c>
      <c r="U16" s="1">
        <f t="shared" si="10"/>
        <v>0.55949088685550497</v>
      </c>
      <c r="V16" s="1">
        <f t="shared" si="11"/>
        <v>5.2897012082000409E-4</v>
      </c>
    </row>
    <row r="17" spans="1:22" ht="23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Q17" s="1">
        <f t="shared" ref="Q17:Q42" si="18">Q16+R$3</f>
        <v>1.375</v>
      </c>
      <c r="R17" s="1">
        <f t="shared" ref="R17:R42" si="19">R16 + R$3*T16</f>
        <v>0.53054313874413694</v>
      </c>
      <c r="S17" s="1">
        <f t="shared" ref="S17:S42" si="20" xml:space="preserve"> - (R17^1.25)/2</f>
        <v>-0.22639711188539613</v>
      </c>
      <c r="T17" s="1">
        <f t="shared" ref="T17:T42" si="21" xml:space="preserve"> - ((R17+R$3*S17/2)^1.25)/2</f>
        <v>-0.21887480547520563</v>
      </c>
      <c r="U17" s="1">
        <f t="shared" ref="U17:U42" si="22">(1 + Q17/8)^(-4)</f>
        <v>0.53024287604938269</v>
      </c>
      <c r="V17" s="1">
        <f t="shared" ref="V17:V42" si="23">ABS(R17-U17)/U17</f>
        <v>5.6627388752750652E-4</v>
      </c>
    </row>
    <row r="18" spans="1:22" ht="23.25">
      <c r="A18" s="1"/>
      <c r="B18" s="1"/>
      <c r="C18" s="1"/>
      <c r="D18" s="5"/>
      <c r="E18" s="4"/>
      <c r="F18" s="1"/>
      <c r="G18" s="1"/>
      <c r="H18" s="1"/>
      <c r="I18" s="1"/>
      <c r="J18" s="5" t="s">
        <v>0</v>
      </c>
      <c r="K18" s="4">
        <v>0.25</v>
      </c>
      <c r="L18" s="1"/>
      <c r="M18" s="1"/>
      <c r="N18" s="1"/>
      <c r="Q18" s="1">
        <f t="shared" si="18"/>
        <v>1.5</v>
      </c>
      <c r="R18" s="1">
        <f t="shared" si="19"/>
        <v>0.50318378805973629</v>
      </c>
      <c r="S18" s="1">
        <f t="shared" si="20"/>
        <v>-0.21189870601438193</v>
      </c>
      <c r="T18" s="1">
        <f t="shared" si="21"/>
        <v>-0.20495039442018417</v>
      </c>
      <c r="U18" s="1">
        <f t="shared" si="22"/>
        <v>0.5028813468282165</v>
      </c>
      <c r="V18" s="1">
        <f t="shared" si="23"/>
        <v>6.0141668293595195E-4</v>
      </c>
    </row>
    <row r="19" spans="1:22" ht="23.25">
      <c r="A19" s="1"/>
      <c r="B19" s="1"/>
      <c r="C19" s="1"/>
      <c r="D19" s="10"/>
      <c r="E19" s="10"/>
      <c r="F19" s="10"/>
      <c r="G19" s="10"/>
      <c r="H19" s="1"/>
      <c r="I19" s="1"/>
      <c r="J19" s="10" t="s">
        <v>14</v>
      </c>
      <c r="K19" s="10"/>
      <c r="L19" s="10"/>
      <c r="M19" s="10"/>
      <c r="N19" s="1"/>
      <c r="Q19" s="1">
        <f t="shared" si="18"/>
        <v>1.625</v>
      </c>
      <c r="R19" s="1">
        <f t="shared" si="19"/>
        <v>0.47756498875721326</v>
      </c>
      <c r="S19" s="1">
        <f t="shared" si="20"/>
        <v>-0.19850004278243683</v>
      </c>
      <c r="T19" s="1">
        <f t="shared" si="21"/>
        <v>-0.19207528292868589</v>
      </c>
      <c r="U19" s="1">
        <f t="shared" si="22"/>
        <v>0.47726215208522071</v>
      </c>
      <c r="V19" s="1">
        <f t="shared" si="23"/>
        <v>6.3452899139270261E-4</v>
      </c>
    </row>
    <row r="20" spans="1:22" ht="23.25">
      <c r="A20" s="1"/>
      <c r="B20" s="1"/>
      <c r="C20" s="1"/>
      <c r="D20" s="1"/>
      <c r="E20" s="1"/>
      <c r="F20" s="1"/>
      <c r="G20" s="1"/>
      <c r="H20" s="1"/>
      <c r="I20" s="1"/>
      <c r="J20" s="1" t="s">
        <v>7</v>
      </c>
      <c r="K20" s="1" t="s">
        <v>6</v>
      </c>
      <c r="L20" s="1" t="s">
        <v>15</v>
      </c>
      <c r="M20" s="1" t="s">
        <v>16</v>
      </c>
      <c r="N20" s="1" t="b">
        <v>1</v>
      </c>
      <c r="O20" s="1" t="s">
        <v>8</v>
      </c>
      <c r="Q20" s="1">
        <f t="shared" si="18"/>
        <v>1.75</v>
      </c>
      <c r="R20" s="1">
        <f t="shared" si="19"/>
        <v>0.45355557839112753</v>
      </c>
      <c r="S20" s="1">
        <f t="shared" si="20"/>
        <v>-0.18610504459233013</v>
      </c>
      <c r="T20" s="1">
        <f t="shared" si="21"/>
        <v>-0.18015839546591414</v>
      </c>
      <c r="U20" s="1">
        <f t="shared" si="22"/>
        <v>0.45325383271066777</v>
      </c>
      <c r="V20" s="1">
        <f t="shared" si="23"/>
        <v>6.6573222040988635E-4</v>
      </c>
    </row>
    <row r="21" spans="1:22" ht="23.25">
      <c r="A21" s="1"/>
      <c r="B21" s="1"/>
      <c r="C21" s="1"/>
      <c r="D21" s="1"/>
      <c r="E21" s="1"/>
      <c r="F21" s="1"/>
      <c r="G21" s="1"/>
      <c r="H21" s="1"/>
      <c r="I21" s="1"/>
      <c r="J21" s="1">
        <v>0</v>
      </c>
      <c r="K21" s="1">
        <v>1</v>
      </c>
      <c r="L21" s="1">
        <f xml:space="preserve"> - (K21^1.25)/2</f>
        <v>-0.5</v>
      </c>
      <c r="M21" s="1">
        <f xml:space="preserve"> - ((K21+K$18*L21/2)^1.25)/2</f>
        <v>-0.46124757920283527</v>
      </c>
      <c r="N21" s="1">
        <f>(1 + J21/8)^(-4)</f>
        <v>1</v>
      </c>
      <c r="O21" s="1">
        <f>ABS(K21-N21)/N21</f>
        <v>0</v>
      </c>
      <c r="Q21" s="1">
        <f t="shared" si="18"/>
        <v>1.875</v>
      </c>
      <c r="R21" s="1">
        <f t="shared" si="19"/>
        <v>0.43103577895788825</v>
      </c>
      <c r="S21" s="1">
        <f t="shared" si="20"/>
        <v>-0.17462710559196487</v>
      </c>
      <c r="T21" s="1">
        <f t="shared" si="21"/>
        <v>-0.16911757720424822</v>
      </c>
      <c r="U21" s="1">
        <f t="shared" si="22"/>
        <v>0.43073635713363473</v>
      </c>
      <c r="V21" s="1">
        <f t="shared" si="23"/>
        <v>6.9513942646040887E-4</v>
      </c>
    </row>
    <row r="22" spans="1:22" ht="23.25">
      <c r="A22" s="1"/>
      <c r="B22" s="1"/>
      <c r="D22" s="1"/>
      <c r="E22" s="1"/>
      <c r="F22" s="1"/>
      <c r="G22" s="1"/>
      <c r="H22" s="1"/>
      <c r="I22" s="1"/>
      <c r="J22" s="1">
        <f>J21+K$18</f>
        <v>0.25</v>
      </c>
      <c r="K22" s="1">
        <f>K21 + K$18*M21</f>
        <v>0.8846881051992912</v>
      </c>
      <c r="L22" s="1">
        <f t="shared" ref="L22:L41" si="24" xml:space="preserve"> - (K22^1.25)/2</f>
        <v>-0.42900044187116554</v>
      </c>
      <c r="M22" s="1">
        <f t="shared" ref="M22:M31" si="25" xml:space="preserve"> - ((K22+K$18*L22/2)^1.25)/2</f>
        <v>-0.3967459217329285</v>
      </c>
      <c r="N22" s="1">
        <f t="shared" ref="N22:N31" si="26">(1 + J22/8)^(-4)</f>
        <v>0.88418705799121522</v>
      </c>
      <c r="O22" s="1">
        <f t="shared" ref="O22:O31" si="27">ABS(K22-N22)/N22</f>
        <v>5.6667557339541577E-4</v>
      </c>
      <c r="Q22" s="1">
        <f t="shared" si="18"/>
        <v>2</v>
      </c>
      <c r="R22" s="1">
        <f t="shared" si="19"/>
        <v>0.4098960818073572</v>
      </c>
      <c r="S22" s="1">
        <f t="shared" si="20"/>
        <v>-0.16398805427779353</v>
      </c>
      <c r="T22" s="1">
        <f t="shared" si="21"/>
        <v>-0.15887862324169891</v>
      </c>
      <c r="U22" s="1">
        <f t="shared" si="22"/>
        <v>0.40960000000000002</v>
      </c>
      <c r="V22" s="1">
        <f t="shared" si="23"/>
        <v>7.2285597499312671E-4</v>
      </c>
    </row>
    <row r="23" spans="1:22" ht="23.25">
      <c r="A23" s="1"/>
      <c r="B23" s="1"/>
      <c r="D23" s="1"/>
      <c r="E23" s="1"/>
      <c r="F23" s="1"/>
      <c r="G23" s="1"/>
      <c r="H23" s="1"/>
      <c r="I23" s="1"/>
      <c r="J23" s="1">
        <f t="shared" ref="J23:J31" si="28">J22+K$18</f>
        <v>0.5</v>
      </c>
      <c r="K23" s="1">
        <f t="shared" ref="K23:K31" si="29">K22 + K$18*M22</f>
        <v>0.78550162476605911</v>
      </c>
      <c r="L23" s="1">
        <f t="shared" si="24"/>
        <v>-0.36974632314322475</v>
      </c>
      <c r="M23" s="1">
        <f t="shared" si="25"/>
        <v>-0.34275488202410981</v>
      </c>
      <c r="N23" s="1">
        <f t="shared" si="26"/>
        <v>0.78466493456735431</v>
      </c>
      <c r="O23" s="1">
        <f t="shared" si="27"/>
        <v>1.0663025220645737E-3</v>
      </c>
      <c r="Q23" s="1">
        <f t="shared" si="18"/>
        <v>2.125</v>
      </c>
      <c r="R23" s="1">
        <f t="shared" si="19"/>
        <v>0.39003625390214486</v>
      </c>
      <c r="S23" s="1">
        <f t="shared" si="20"/>
        <v>-0.15411724079045019</v>
      </c>
      <c r="T23" s="1">
        <f t="shared" si="21"/>
        <v>-0.14937442376226992</v>
      </c>
      <c r="U23" s="1">
        <f t="shared" si="22"/>
        <v>0.38974434312894585</v>
      </c>
      <c r="V23" s="1">
        <f t="shared" si="23"/>
        <v>7.4898014132929517E-4</v>
      </c>
    </row>
    <row r="24" spans="1:22" ht="23.25">
      <c r="A24" s="1"/>
      <c r="B24" s="1"/>
      <c r="D24" s="1"/>
      <c r="E24" s="1"/>
      <c r="F24" s="1"/>
      <c r="G24" s="1"/>
      <c r="H24" s="1"/>
      <c r="I24" s="1"/>
      <c r="J24" s="1">
        <f t="shared" si="28"/>
        <v>0.75</v>
      </c>
      <c r="K24" s="1">
        <f t="shared" si="29"/>
        <v>0.69981290426003162</v>
      </c>
      <c r="L24" s="1">
        <f t="shared" si="24"/>
        <v>-0.32003497103472095</v>
      </c>
      <c r="M24" s="1">
        <f t="shared" si="25"/>
        <v>-0.29733252156352641</v>
      </c>
      <c r="N24" s="1">
        <f t="shared" si="26"/>
        <v>0.69875951686797166</v>
      </c>
      <c r="O24" s="1">
        <f t="shared" si="27"/>
        <v>1.5075106193637587E-3</v>
      </c>
      <c r="Q24" s="1">
        <f t="shared" si="18"/>
        <v>2.25</v>
      </c>
      <c r="R24" s="1">
        <f t="shared" si="19"/>
        <v>0.3713644509318611</v>
      </c>
      <c r="S24" s="1">
        <f t="shared" si="20"/>
        <v>-0.14495073261658109</v>
      </c>
      <c r="T24" s="1">
        <f t="shared" si="21"/>
        <v>-0.14054421009099258</v>
      </c>
      <c r="U24" s="1">
        <f t="shared" si="22"/>
        <v>0.37107738410997959</v>
      </c>
      <c r="V24" s="1">
        <f t="shared" si="23"/>
        <v>7.7360365835830395E-4</v>
      </c>
    </row>
    <row r="25" spans="1:22" ht="23.25">
      <c r="A25" s="1"/>
      <c r="B25" s="1"/>
      <c r="D25" s="1"/>
      <c r="E25" s="1"/>
      <c r="F25" s="1"/>
      <c r="G25" s="1"/>
      <c r="H25" s="1"/>
      <c r="I25" s="1"/>
      <c r="J25" s="1">
        <f t="shared" si="28"/>
        <v>1</v>
      </c>
      <c r="K25" s="1">
        <f t="shared" si="29"/>
        <v>0.62547977386914999</v>
      </c>
      <c r="L25" s="1">
        <f t="shared" si="24"/>
        <v>-0.27812279964458297</v>
      </c>
      <c r="M25" s="1">
        <f t="shared" si="25"/>
        <v>-0.25893572506746815</v>
      </c>
      <c r="N25" s="1">
        <f t="shared" si="26"/>
        <v>0.62429507696997411</v>
      </c>
      <c r="O25" s="1">
        <f t="shared" si="27"/>
        <v>1.8976553602277795E-3</v>
      </c>
      <c r="Q25" s="1">
        <f t="shared" si="18"/>
        <v>2.375</v>
      </c>
      <c r="R25" s="1">
        <f t="shared" si="19"/>
        <v>0.35379642467048705</v>
      </c>
      <c r="S25" s="1">
        <f t="shared" si="20"/>
        <v>-0.13643060470347437</v>
      </c>
      <c r="T25" s="1">
        <f t="shared" si="21"/>
        <v>-0.13233288870129303</v>
      </c>
      <c r="U25" s="1">
        <f t="shared" si="22"/>
        <v>0.3535147398071668</v>
      </c>
      <c r="V25" s="1">
        <f t="shared" si="23"/>
        <v>7.9681221629939597E-4</v>
      </c>
    </row>
    <row r="26" spans="1:22" ht="23.25">
      <c r="A26" s="1"/>
      <c r="B26" s="1"/>
      <c r="D26" s="1"/>
      <c r="E26" s="1"/>
      <c r="F26" s="1"/>
      <c r="G26" s="1"/>
      <c r="H26" s="1"/>
      <c r="I26" s="1"/>
      <c r="J26" s="1">
        <f t="shared" si="28"/>
        <v>1.25</v>
      </c>
      <c r="K26" s="1">
        <f t="shared" si="29"/>
        <v>0.560745842602283</v>
      </c>
      <c r="L26" s="1">
        <f t="shared" si="24"/>
        <v>-0.24262054967418489</v>
      </c>
      <c r="M26" s="1">
        <f t="shared" si="25"/>
        <v>-0.22633050983198172</v>
      </c>
      <c r="N26" s="1">
        <f t="shared" si="26"/>
        <v>0.55949088685550497</v>
      </c>
      <c r="O26" s="1">
        <f t="shared" si="27"/>
        <v>2.2430316136715506E-3</v>
      </c>
      <c r="Q26" s="1">
        <f t="shared" si="18"/>
        <v>2.5</v>
      </c>
      <c r="R26" s="1">
        <f t="shared" si="19"/>
        <v>0.33725481358282544</v>
      </c>
      <c r="S26" s="1">
        <f t="shared" si="20"/>
        <v>-0.12850431194022507</v>
      </c>
      <c r="T26" s="1">
        <f t="shared" si="21"/>
        <v>-0.12469045202203527</v>
      </c>
      <c r="U26" s="1">
        <f t="shared" si="22"/>
        <v>0.33697893367475484</v>
      </c>
      <c r="V26" s="1">
        <f t="shared" si="23"/>
        <v>8.1868591921200403E-4</v>
      </c>
    </row>
    <row r="27" spans="1:22" ht="23.25">
      <c r="A27" s="1"/>
      <c r="B27" s="1"/>
      <c r="D27" s="1"/>
      <c r="E27" s="1"/>
      <c r="F27" s="1"/>
      <c r="G27" s="1"/>
      <c r="J27" s="1">
        <f t="shared" si="28"/>
        <v>1.5</v>
      </c>
      <c r="K27" s="1">
        <f t="shared" si="29"/>
        <v>0.50416321514428752</v>
      </c>
      <c r="L27" s="1">
        <f t="shared" si="24"/>
        <v>-0.2124143968218489</v>
      </c>
      <c r="M27" s="1">
        <f t="shared" si="25"/>
        <v>-0.19852416471055548</v>
      </c>
      <c r="N27" s="1">
        <f t="shared" si="26"/>
        <v>0.5028813468282165</v>
      </c>
      <c r="O27" s="1">
        <f t="shared" si="27"/>
        <v>2.5490472537031809E-3</v>
      </c>
      <c r="Q27" s="1">
        <f t="shared" si="18"/>
        <v>2.625</v>
      </c>
      <c r="R27" s="1">
        <f t="shared" si="19"/>
        <v>0.32166850708007105</v>
      </c>
      <c r="S27" s="1">
        <f t="shared" si="20"/>
        <v>-0.1211241336162362</v>
      </c>
      <c r="T27" s="1">
        <f t="shared" si="21"/>
        <v>-0.11757145641630141</v>
      </c>
      <c r="U27" s="1">
        <f t="shared" si="22"/>
        <v>0.32139875719878835</v>
      </c>
      <c r="V27" s="1">
        <f t="shared" si="23"/>
        <v>8.3929970244364161E-4</v>
      </c>
    </row>
    <row r="28" spans="1:22" ht="23.25">
      <c r="A28" s="1"/>
      <c r="B28" s="1"/>
      <c r="D28" s="1"/>
      <c r="E28" s="1"/>
      <c r="F28" s="1"/>
      <c r="G28" s="1"/>
      <c r="J28" s="1">
        <f t="shared" si="28"/>
        <v>1.75</v>
      </c>
      <c r="K28" s="1">
        <f t="shared" si="29"/>
        <v>0.45453217396664863</v>
      </c>
      <c r="L28" s="1">
        <f t="shared" si="24"/>
        <v>-0.18660608091321085</v>
      </c>
      <c r="M28" s="1">
        <f t="shared" si="25"/>
        <v>-0.17471352229321363</v>
      </c>
      <c r="N28" s="1">
        <f t="shared" si="26"/>
        <v>0.45325383271066777</v>
      </c>
      <c r="O28" s="1">
        <f t="shared" si="27"/>
        <v>2.820365022256494E-3</v>
      </c>
      <c r="Q28" s="1">
        <f t="shared" si="18"/>
        <v>2.75</v>
      </c>
      <c r="R28" s="1">
        <f t="shared" si="19"/>
        <v>0.30697207502803336</v>
      </c>
      <c r="S28" s="1">
        <f t="shared" si="20"/>
        <v>-0.11424668088084</v>
      </c>
      <c r="T28" s="1">
        <f t="shared" si="21"/>
        <v>-0.11093455900547675</v>
      </c>
      <c r="U28" s="1">
        <f t="shared" si="22"/>
        <v>0.30670869699640313</v>
      </c>
      <c r="V28" s="1">
        <f t="shared" si="23"/>
        <v>8.5872371474788494E-4</v>
      </c>
    </row>
    <row r="29" spans="1:22" ht="23.25">
      <c r="A29" s="1"/>
      <c r="B29" s="1"/>
      <c r="D29" s="1"/>
      <c r="E29" s="1"/>
      <c r="F29" s="1"/>
      <c r="G29" s="1"/>
      <c r="J29" s="1">
        <f t="shared" si="28"/>
        <v>2</v>
      </c>
      <c r="K29" s="1">
        <f t="shared" si="29"/>
        <v>0.41085379339334521</v>
      </c>
      <c r="L29" s="1">
        <f t="shared" si="24"/>
        <v>-0.16446713638119756</v>
      </c>
      <c r="M29" s="1">
        <f t="shared" si="25"/>
        <v>-0.15424524942119602</v>
      </c>
      <c r="N29" s="1">
        <f t="shared" si="26"/>
        <v>0.40960000000000002</v>
      </c>
      <c r="O29" s="1">
        <f t="shared" si="27"/>
        <v>3.0610190267216621E-3</v>
      </c>
      <c r="Q29" s="1">
        <f t="shared" si="18"/>
        <v>2.875</v>
      </c>
      <c r="R29" s="1">
        <f t="shared" si="19"/>
        <v>0.29310525515234875</v>
      </c>
      <c r="S29" s="1">
        <f t="shared" si="20"/>
        <v>-0.10783245943501203</v>
      </c>
      <c r="T29" s="1">
        <f t="shared" si="21"/>
        <v>-0.10474210612529319</v>
      </c>
      <c r="U29" s="1">
        <f t="shared" si="22"/>
        <v>0.292848420156614</v>
      </c>
      <c r="V29" s="1">
        <f t="shared" si="23"/>
        <v>8.7702366841317366E-4</v>
      </c>
    </row>
    <row r="30" spans="1:22" ht="23.25">
      <c r="A30" s="1"/>
      <c r="B30" s="1"/>
      <c r="D30" s="1"/>
      <c r="E30" s="1"/>
      <c r="F30" s="1"/>
      <c r="G30" s="1"/>
      <c r="J30" s="1">
        <f t="shared" si="28"/>
        <v>2.25</v>
      </c>
      <c r="K30" s="1">
        <f t="shared" si="29"/>
        <v>0.37229248103804619</v>
      </c>
      <c r="L30" s="1">
        <f t="shared" si="24"/>
        <v>-0.14540365910511976</v>
      </c>
      <c r="M30" s="1">
        <f t="shared" si="25"/>
        <v>-0.13658515850502251</v>
      </c>
      <c r="N30" s="1">
        <f t="shared" si="26"/>
        <v>0.37107738410997959</v>
      </c>
      <c r="O30" s="1">
        <f t="shared" si="27"/>
        <v>3.2745108705047499E-3</v>
      </c>
      <c r="Q30" s="1">
        <f t="shared" si="18"/>
        <v>3</v>
      </c>
      <c r="R30" s="1">
        <f t="shared" si="19"/>
        <v>0.28001249188668709</v>
      </c>
      <c r="S30" s="1">
        <f t="shared" si="20"/>
        <v>-0.10184548071944387</v>
      </c>
      <c r="T30" s="1">
        <f t="shared" si="21"/>
        <v>-9.8959767154193343E-2</v>
      </c>
      <c r="U30" s="1">
        <f t="shared" si="22"/>
        <v>0.27976231131753293</v>
      </c>
      <c r="V30" s="1">
        <f t="shared" si="23"/>
        <v>8.9426116039697579E-4</v>
      </c>
    </row>
    <row r="31" spans="1:22" ht="23.25">
      <c r="A31" s="1"/>
      <c r="B31" s="1"/>
      <c r="D31" s="1"/>
      <c r="E31" s="1"/>
      <c r="F31" s="1"/>
      <c r="G31" s="1"/>
      <c r="J31" s="1">
        <f t="shared" si="28"/>
        <v>2.5</v>
      </c>
      <c r="K31" s="1">
        <f t="shared" si="29"/>
        <v>0.33814619141179059</v>
      </c>
      <c r="L31" s="1">
        <f t="shared" si="24"/>
        <v>-0.12892900459347051</v>
      </c>
      <c r="M31" s="1">
        <f t="shared" si="25"/>
        <v>-0.1212943385073286</v>
      </c>
      <c r="N31" s="1">
        <f t="shared" si="26"/>
        <v>0.33697893367475484</v>
      </c>
      <c r="O31" s="1">
        <f t="shared" si="27"/>
        <v>3.4638893425971728E-3</v>
      </c>
      <c r="Q31" s="1">
        <f t="shared" si="18"/>
        <v>3.125</v>
      </c>
      <c r="R31" s="1">
        <f t="shared" si="19"/>
        <v>0.26764252099241292</v>
      </c>
      <c r="S31" s="1">
        <f t="shared" si="20"/>
        <v>-9.6252915749324583E-2</v>
      </c>
      <c r="T31" s="1">
        <f t="shared" si="21"/>
        <v>-9.3556208273009547E-2</v>
      </c>
      <c r="U31" s="1">
        <f t="shared" si="22"/>
        <v>0.26739905576531764</v>
      </c>
      <c r="V31" s="1">
        <f t="shared" si="23"/>
        <v>9.1049396714759591E-4</v>
      </c>
    </row>
    <row r="32" spans="1:22" ht="23.25">
      <c r="A32" s="1"/>
      <c r="B32" s="1"/>
      <c r="D32" s="1"/>
      <c r="E32" s="1"/>
      <c r="F32" s="1"/>
      <c r="G32" s="1"/>
      <c r="J32" s="1">
        <f t="shared" ref="J32:J39" si="30">J31+K$18</f>
        <v>2.75</v>
      </c>
      <c r="K32" s="1">
        <f t="shared" ref="K32:K39" si="31">K31 + K$18*M31</f>
        <v>0.30782260678495843</v>
      </c>
      <c r="L32" s="1">
        <f t="shared" si="24"/>
        <v>-0.11464249889153207</v>
      </c>
      <c r="M32" s="1">
        <f t="shared" ref="M32:M39" si="32" xml:space="preserve"> - ((K32+K$18*L32/2)^1.25)/2</f>
        <v>-0.1080104768977648</v>
      </c>
      <c r="N32" s="1">
        <f t="shared" ref="N32:N39" si="33">(1 + J32/8)^(-4)</f>
        <v>0.30670869699640313</v>
      </c>
      <c r="O32" s="1">
        <f t="shared" ref="O32:O39" si="34">ABS(K32-N32)/N32</f>
        <v>3.6318167677141669E-3</v>
      </c>
      <c r="Q32" s="1">
        <f t="shared" si="18"/>
        <v>3.25</v>
      </c>
      <c r="R32" s="1">
        <f t="shared" si="19"/>
        <v>0.25594799495828674</v>
      </c>
      <c r="S32" s="1">
        <f t="shared" si="20"/>
        <v>-9.1024786507383396E-2</v>
      </c>
      <c r="T32" s="1">
        <f t="shared" si="21"/>
        <v>-8.8502801418885765E-2</v>
      </c>
      <c r="U32" s="1">
        <f t="shared" si="22"/>
        <v>0.25571126352690138</v>
      </c>
      <c r="V32" s="1">
        <f t="shared" si="23"/>
        <v>9.2577631552181214E-4</v>
      </c>
    </row>
    <row r="33" spans="1:22" ht="23.25">
      <c r="A33" s="1"/>
      <c r="B33" s="1"/>
      <c r="D33" s="1"/>
      <c r="E33" s="1"/>
      <c r="F33" s="1"/>
      <c r="G33" s="1"/>
      <c r="J33" s="1">
        <f t="shared" si="30"/>
        <v>3</v>
      </c>
      <c r="K33" s="1">
        <f t="shared" si="31"/>
        <v>0.28081998756051724</v>
      </c>
      <c r="L33" s="1">
        <f t="shared" si="24"/>
        <v>-0.10221273848179808</v>
      </c>
      <c r="M33" s="1">
        <f t="shared" si="32"/>
        <v>-9.643315867861689E-2</v>
      </c>
      <c r="N33" s="1">
        <f t="shared" si="33"/>
        <v>0.27976231131753293</v>
      </c>
      <c r="O33" s="1">
        <f t="shared" si="34"/>
        <v>3.7806244808430752E-3</v>
      </c>
      <c r="Q33" s="1">
        <f t="shared" si="18"/>
        <v>3.375</v>
      </c>
      <c r="R33" s="1">
        <f t="shared" si="19"/>
        <v>0.24488514478092602</v>
      </c>
      <c r="S33" s="1">
        <f t="shared" si="20"/>
        <v>-8.613369046181725E-2</v>
      </c>
      <c r="T33" s="1">
        <f t="shared" si="21"/>
        <v>-8.3773364302718117E-2</v>
      </c>
      <c r="U33" s="1">
        <f t="shared" si="22"/>
        <v>0.24465513002624967</v>
      </c>
      <c r="V33" s="1">
        <f t="shared" si="23"/>
        <v>9.4015913196535442E-4</v>
      </c>
    </row>
    <row r="34" spans="1:22" ht="23.25">
      <c r="A34" s="1"/>
      <c r="B34" s="1"/>
      <c r="D34" s="1"/>
      <c r="E34" s="1"/>
      <c r="F34" s="1"/>
      <c r="G34" s="1"/>
      <c r="J34" s="1">
        <f t="shared" si="30"/>
        <v>3.25</v>
      </c>
      <c r="K34" s="1">
        <f t="shared" si="31"/>
        <v>0.25671169789086301</v>
      </c>
      <c r="L34" s="1">
        <f t="shared" si="24"/>
        <v>-9.1364415095604501E-2</v>
      </c>
      <c r="M34" s="1">
        <f t="shared" si="32"/>
        <v>-8.6312231446724438E-2</v>
      </c>
      <c r="N34" s="1">
        <f t="shared" si="33"/>
        <v>0.25571126352690138</v>
      </c>
      <c r="O34" s="1">
        <f t="shared" si="34"/>
        <v>3.9123593938066217E-3</v>
      </c>
      <c r="Q34" s="1">
        <f t="shared" si="18"/>
        <v>3.5</v>
      </c>
      <c r="R34" s="1">
        <f t="shared" si="19"/>
        <v>0.23441347424308626</v>
      </c>
      <c r="S34" s="1">
        <f t="shared" si="20"/>
        <v>-8.1554554340428562E-2</v>
      </c>
      <c r="T34" s="1">
        <f t="shared" si="21"/>
        <v>-7.9343927882567597E-2</v>
      </c>
      <c r="U34" s="1">
        <f t="shared" si="22"/>
        <v>0.23419012939490638</v>
      </c>
      <c r="V34" s="1">
        <f t="shared" si="23"/>
        <v>9.5369027190405405E-4</v>
      </c>
    </row>
    <row r="35" spans="1:22" ht="23.25">
      <c r="A35" s="1"/>
      <c r="B35" s="1"/>
      <c r="D35" s="1"/>
      <c r="E35" s="1"/>
      <c r="F35" s="1"/>
      <c r="G35" s="1"/>
      <c r="J35" s="1">
        <f t="shared" si="30"/>
        <v>3.5</v>
      </c>
      <c r="K35" s="1">
        <f t="shared" si="31"/>
        <v>0.23513364002918191</v>
      </c>
      <c r="L35" s="1">
        <f t="shared" si="24"/>
        <v>-8.1867864707460547E-2</v>
      </c>
      <c r="M35" s="1">
        <f t="shared" si="32"/>
        <v>-7.7438548223719775E-2</v>
      </c>
      <c r="N35" s="1">
        <f t="shared" si="33"/>
        <v>0.23419012939490638</v>
      </c>
      <c r="O35" s="1">
        <f t="shared" si="34"/>
        <v>4.0288232331283334E-3</v>
      </c>
      <c r="Q35" s="1">
        <f t="shared" si="18"/>
        <v>3.625</v>
      </c>
      <c r="R35" s="1">
        <f t="shared" si="19"/>
        <v>0.2244954832577653</v>
      </c>
      <c r="S35" s="1">
        <f t="shared" si="20"/>
        <v>-7.7264413779912514E-2</v>
      </c>
      <c r="T35" s="1">
        <f t="shared" si="21"/>
        <v>-7.5192528137659684E-2</v>
      </c>
      <c r="U35" s="1">
        <f t="shared" si="22"/>
        <v>0.22427873698247264</v>
      </c>
      <c r="V35" s="1">
        <f t="shared" si="23"/>
        <v>9.6641473110135325E-4</v>
      </c>
    </row>
    <row r="36" spans="1:22" ht="23.25">
      <c r="A36" s="1"/>
      <c r="B36" s="1"/>
      <c r="D36" s="1"/>
      <c r="E36" s="1"/>
      <c r="F36" s="1"/>
      <c r="G36" s="1"/>
      <c r="J36" s="1">
        <f t="shared" si="30"/>
        <v>3.75</v>
      </c>
      <c r="K36" s="1">
        <f t="shared" si="31"/>
        <v>0.21577400297325197</v>
      </c>
      <c r="L36" s="1">
        <f t="shared" si="24"/>
        <v>-7.3530734219684354E-2</v>
      </c>
      <c r="M36" s="1">
        <f t="shared" si="32"/>
        <v>-6.9636564785936717E-2</v>
      </c>
      <c r="N36" s="1">
        <f t="shared" si="33"/>
        <v>0.21488617801040683</v>
      </c>
      <c r="O36" s="1">
        <f t="shared" si="34"/>
        <v>4.1316057229243905E-3</v>
      </c>
      <c r="Q36" s="1">
        <f t="shared" si="18"/>
        <v>3.75</v>
      </c>
      <c r="R36" s="1">
        <f t="shared" si="19"/>
        <v>0.21509641724055784</v>
      </c>
      <c r="S36" s="1">
        <f t="shared" si="20"/>
        <v>-7.324221589097317E-2</v>
      </c>
      <c r="T36" s="1">
        <f t="shared" si="21"/>
        <v>-7.1299019378998491E-2</v>
      </c>
      <c r="U36" s="1">
        <f t="shared" si="22"/>
        <v>0.21488617801040683</v>
      </c>
      <c r="V36" s="1">
        <f t="shared" si="23"/>
        <v>9.7837484056712367E-4</v>
      </c>
    </row>
    <row r="37" spans="1:22" ht="23.25">
      <c r="A37" s="1"/>
      <c r="B37" s="1"/>
      <c r="D37" s="1"/>
      <c r="E37" s="1"/>
      <c r="F37" s="1"/>
      <c r="G37" s="1"/>
      <c r="J37" s="1">
        <f t="shared" si="30"/>
        <v>4</v>
      </c>
      <c r="K37" s="1">
        <f t="shared" si="31"/>
        <v>0.19836486177676779</v>
      </c>
      <c r="L37" s="1">
        <f t="shared" si="24"/>
        <v>-6.6191303594791237E-2</v>
      </c>
      <c r="M37" s="1">
        <f t="shared" si="32"/>
        <v>-6.2758391256941964E-2</v>
      </c>
      <c r="N37" s="1">
        <f t="shared" si="33"/>
        <v>0.19753086419753085</v>
      </c>
      <c r="O37" s="1">
        <f t="shared" si="34"/>
        <v>4.2221127448870046E-3</v>
      </c>
      <c r="Q37" s="1">
        <f t="shared" si="18"/>
        <v>3.875</v>
      </c>
      <c r="R37" s="1">
        <f t="shared" si="19"/>
        <v>0.20618403981818303</v>
      </c>
      <c r="S37" s="1">
        <f t="shared" si="20"/>
        <v>-6.9468642145294135E-2</v>
      </c>
      <c r="T37" s="1">
        <f t="shared" si="21"/>
        <v>-6.7644906671989094E-2</v>
      </c>
      <c r="U37" s="1">
        <f t="shared" si="22"/>
        <v>0.20598019966083747</v>
      </c>
      <c r="V37" s="1">
        <f t="shared" si="23"/>
        <v>9.8961044644680762E-4</v>
      </c>
    </row>
    <row r="38" spans="1:22" ht="23.25">
      <c r="A38" s="1"/>
      <c r="B38" s="1"/>
      <c r="D38" s="1"/>
      <c r="E38" s="1"/>
      <c r="F38" s="1"/>
      <c r="G38" s="1"/>
      <c r="J38" s="1">
        <f t="shared" si="30"/>
        <v>4.25</v>
      </c>
      <c r="K38" s="1">
        <f t="shared" si="31"/>
        <v>0.18267526396253231</v>
      </c>
      <c r="L38" s="1">
        <f t="shared" si="24"/>
        <v>-5.9713109029062961E-2</v>
      </c>
      <c r="M38" s="1">
        <f t="shared" si="32"/>
        <v>-5.6678990052740921E-2</v>
      </c>
      <c r="N38" s="1">
        <f t="shared" si="33"/>
        <v>0.18189283550290808</v>
      </c>
      <c r="O38" s="1">
        <f t="shared" si="34"/>
        <v>4.3015903153135453E-3</v>
      </c>
      <c r="Q38" s="1">
        <f t="shared" si="18"/>
        <v>4</v>
      </c>
      <c r="R38" s="1">
        <f t="shared" si="19"/>
        <v>0.1977284264841844</v>
      </c>
      <c r="S38" s="1">
        <f t="shared" si="20"/>
        <v>-6.5925949307383089E-2</v>
      </c>
      <c r="T38" s="1">
        <f t="shared" si="21"/>
        <v>-6.4213195241155249E-2</v>
      </c>
      <c r="U38" s="1">
        <f t="shared" si="22"/>
        <v>0.19753086419753085</v>
      </c>
      <c r="V38" s="1">
        <f t="shared" si="23"/>
        <v>1.000159076183579E-3</v>
      </c>
    </row>
    <row r="39" spans="1:22" ht="23.25">
      <c r="A39" s="1"/>
      <c r="B39" s="1"/>
      <c r="D39" s="1"/>
      <c r="E39" s="1"/>
      <c r="F39" s="1"/>
      <c r="G39" s="1"/>
      <c r="J39" s="1">
        <f t="shared" si="30"/>
        <v>4.5</v>
      </c>
      <c r="K39" s="1">
        <f t="shared" si="31"/>
        <v>0.16850551644934708</v>
      </c>
      <c r="L39" s="1">
        <f t="shared" si="24"/>
        <v>-5.3980593885292048E-2</v>
      </c>
      <c r="M39" s="1">
        <f t="shared" si="32"/>
        <v>-5.1292281981009782E-2</v>
      </c>
      <c r="N39" s="1">
        <f t="shared" si="33"/>
        <v>0.16777216</v>
      </c>
      <c r="O39" s="1">
        <f t="shared" si="34"/>
        <v>4.3711450657074324E-3</v>
      </c>
      <c r="Q39" s="1">
        <f t="shared" si="18"/>
        <v>4.125</v>
      </c>
      <c r="R39" s="1">
        <f t="shared" si="19"/>
        <v>0.18970177707903998</v>
      </c>
      <c r="S39" s="1">
        <f t="shared" si="20"/>
        <v>-6.259782640976605E-2</v>
      </c>
      <c r="T39" s="1">
        <f t="shared" si="21"/>
        <v>-6.0988254983327252E-2</v>
      </c>
      <c r="U39" s="1">
        <f t="shared" si="22"/>
        <v>0.18951036098440696</v>
      </c>
      <c r="V39" s="1">
        <f t="shared" si="23"/>
        <v>1.0100560921245531E-3</v>
      </c>
    </row>
    <row r="40" spans="1:22" ht="23.25">
      <c r="A40" s="1"/>
      <c r="B40" s="1"/>
      <c r="D40" s="1"/>
      <c r="E40" s="1"/>
      <c r="F40" s="1"/>
      <c r="G40" s="1"/>
      <c r="J40" s="1">
        <f t="shared" ref="J40:J41" si="35">J39+K$18</f>
        <v>4.75</v>
      </c>
      <c r="K40" s="1">
        <f t="shared" ref="K40:K41" si="36">K39 + K$18*M39</f>
        <v>0.15568244595409464</v>
      </c>
      <c r="L40" s="1">
        <f t="shared" si="24"/>
        <v>-4.8895575502424439E-2</v>
      </c>
      <c r="M40" s="1">
        <f t="shared" ref="M40:M41" si="37" xml:space="preserve"> - ((K40+K$18*L40/2)^1.25)/2</f>
        <v>-4.6507975241219718E-2</v>
      </c>
      <c r="N40" s="1">
        <f t="shared" ref="N40:N41" si="38">(1 + J40/8)^(-4)</f>
        <v>0.15499554263058851</v>
      </c>
      <c r="O40" s="1">
        <f t="shared" ref="O40:O41" si="39">ABS(K40-N40)/N40</f>
        <v>4.4317617903585202E-3</v>
      </c>
      <c r="Q40" s="1">
        <f t="shared" si="18"/>
        <v>4.25</v>
      </c>
      <c r="R40" s="1">
        <f t="shared" si="19"/>
        <v>0.18207824520612409</v>
      </c>
      <c r="S40" s="1">
        <f t="shared" si="20"/>
        <v>-5.9469266009733061E-2</v>
      </c>
      <c r="T40" s="1">
        <f t="shared" si="21"/>
        <v>-5.795569843889431E-2</v>
      </c>
      <c r="U40" s="1">
        <f t="shared" si="22"/>
        <v>0.18189283550290808</v>
      </c>
      <c r="V40" s="1">
        <f t="shared" si="23"/>
        <v>1.0193348336309067E-3</v>
      </c>
    </row>
    <row r="41" spans="1:22" ht="23.25">
      <c r="A41" s="1"/>
      <c r="B41" s="1"/>
      <c r="D41" s="1"/>
      <c r="E41" s="1"/>
      <c r="F41" s="1"/>
      <c r="G41" s="1"/>
      <c r="J41" s="1">
        <f t="shared" si="35"/>
        <v>5</v>
      </c>
      <c r="K41" s="1">
        <f t="shared" si="36"/>
        <v>0.1440554521437897</v>
      </c>
      <c r="L41" s="1">
        <f t="shared" si="24"/>
        <v>-4.4374362740807805E-2</v>
      </c>
      <c r="M41" s="1">
        <f t="shared" si="37"/>
        <v>-4.2248972511869543E-2</v>
      </c>
      <c r="N41" s="1">
        <f t="shared" si="38"/>
        <v>0.14341234550610973</v>
      </c>
      <c r="O41" s="1">
        <f t="shared" si="39"/>
        <v>4.4843185250921843E-3</v>
      </c>
      <c r="Q41" s="1">
        <f t="shared" si="18"/>
        <v>4.375</v>
      </c>
      <c r="R41" s="1">
        <f t="shared" si="19"/>
        <v>0.17483378290126231</v>
      </c>
      <c r="S41" s="1">
        <f t="shared" si="20"/>
        <v>-5.6526448174769831E-2</v>
      </c>
      <c r="T41" s="1">
        <f t="shared" si="21"/>
        <v>-5.510227076541397E-2</v>
      </c>
      <c r="U41" s="1">
        <f t="shared" si="22"/>
        <v>0.17465423367727709</v>
      </c>
      <c r="V41" s="1">
        <f t="shared" si="23"/>
        <v>1.0280267486500677E-3</v>
      </c>
    </row>
    <row r="42" spans="1:22" ht="23.25">
      <c r="D42" s="1"/>
      <c r="E42" s="1"/>
      <c r="F42" s="1"/>
      <c r="G42" s="1"/>
      <c r="J42" s="1"/>
      <c r="K42" s="1"/>
      <c r="L42" s="1"/>
      <c r="M42" s="1"/>
      <c r="Q42" s="1">
        <f t="shared" si="18"/>
        <v>4.5</v>
      </c>
      <c r="R42" s="1">
        <f t="shared" si="19"/>
        <v>0.16794599905558555</v>
      </c>
      <c r="S42" s="1">
        <f t="shared" si="20"/>
        <v>-5.3756635826169241E-2</v>
      </c>
      <c r="T42" s="1">
        <f t="shared" si="21"/>
        <v>-5.241575042793481E-2</v>
      </c>
      <c r="U42" s="1">
        <f t="shared" si="22"/>
        <v>0.16777216</v>
      </c>
      <c r="V42" s="1">
        <f t="shared" si="23"/>
        <v>1.0361615156265803E-3</v>
      </c>
    </row>
    <row r="43" spans="1:22" ht="23.25">
      <c r="D43" s="1"/>
      <c r="E43" s="1"/>
      <c r="F43" s="1"/>
      <c r="G43" s="1"/>
      <c r="J43" s="1"/>
      <c r="K43" s="1"/>
      <c r="L43" s="1"/>
      <c r="M43" s="1"/>
      <c r="Q43" s="1">
        <f t="shared" ref="Q43:Q46" si="40">Q42+R$3</f>
        <v>4.625</v>
      </c>
      <c r="R43" s="1">
        <f t="shared" ref="R43:R46" si="41">R42 + R$3*T42</f>
        <v>0.1613940302520937</v>
      </c>
      <c r="S43" s="1">
        <f t="shared" ref="S43:S46" si="42" xml:space="preserve"> - (R43^1.25)/2</f>
        <v>-5.1148080229704282E-2</v>
      </c>
      <c r="T43" s="1">
        <f t="shared" ref="T43:T46" si="43" xml:space="preserve"> - ((R43+R$3*S43/2)^1.25)/2</f>
        <v>-4.9884859469141049E-2</v>
      </c>
      <c r="U43" s="1">
        <f t="shared" ref="U43:U46" si="44">(1 + Q43/8)^(-4)</f>
        <v>0.16122574811142618</v>
      </c>
      <c r="V43" s="1">
        <f t="shared" ref="V43:V46" si="45">ABS(R43-U43)/U43</f>
        <v>1.0437671565414106E-3</v>
      </c>
    </row>
    <row r="44" spans="1:22" ht="23.25">
      <c r="D44" s="1"/>
      <c r="E44" s="1"/>
      <c r="F44" s="1"/>
      <c r="G44" s="1"/>
      <c r="J44" s="1"/>
      <c r="K44" s="1"/>
      <c r="L44" s="1"/>
      <c r="M44" s="1"/>
      <c r="Q44" s="1">
        <f t="shared" si="40"/>
        <v>4.75</v>
      </c>
      <c r="R44" s="1">
        <f t="shared" si="41"/>
        <v>0.15515842281845107</v>
      </c>
      <c r="S44" s="1">
        <f t="shared" si="42"/>
        <v>-4.8689935561747326E-2</v>
      </c>
      <c r="T44" s="1">
        <f t="shared" si="43"/>
        <v>-4.7499182352715892E-2</v>
      </c>
      <c r="U44" s="1">
        <f t="shared" si="44"/>
        <v>0.15499554263058851</v>
      </c>
      <c r="V44" s="1">
        <f t="shared" si="45"/>
        <v>1.0508701417999257E-3</v>
      </c>
    </row>
    <row r="45" spans="1:22" ht="23.25">
      <c r="D45" s="1"/>
      <c r="E45" s="1"/>
      <c r="F45" s="1"/>
      <c r="G45" s="1"/>
      <c r="J45" s="1"/>
      <c r="K45" s="1"/>
      <c r="L45" s="1"/>
      <c r="M45" s="1"/>
      <c r="Q45" s="1">
        <f t="shared" si="40"/>
        <v>4.875</v>
      </c>
      <c r="R45" s="1">
        <f t="shared" si="41"/>
        <v>0.14922102502436158</v>
      </c>
      <c r="S45" s="1">
        <f t="shared" si="42"/>
        <v>-4.6372181601485436E-2</v>
      </c>
      <c r="T45" s="1">
        <f t="shared" si="43"/>
        <v>-4.5249092487591139E-2</v>
      </c>
      <c r="U45" s="1">
        <f t="shared" si="44"/>
        <v>0.14906339116083864</v>
      </c>
      <c r="V45" s="1">
        <f t="shared" si="45"/>
        <v>1.0574954876268166E-3</v>
      </c>
    </row>
    <row r="46" spans="1:22" ht="23.25">
      <c r="D46" s="1"/>
      <c r="E46" s="1"/>
      <c r="F46" s="1"/>
      <c r="G46" s="1"/>
      <c r="J46" s="1"/>
      <c r="K46" s="1"/>
      <c r="L46" s="1"/>
      <c r="M46" s="1"/>
      <c r="Q46" s="1">
        <f t="shared" si="40"/>
        <v>5</v>
      </c>
      <c r="R46" s="1">
        <f t="shared" si="41"/>
        <v>0.14356488846341267</v>
      </c>
      <c r="S46" s="1">
        <f t="shared" si="42"/>
        <v>-4.4185553707177215E-2</v>
      </c>
      <c r="T46" s="1">
        <f t="shared" si="43"/>
        <v>-4.3125685641100607E-2</v>
      </c>
      <c r="U46" s="1">
        <f t="shared" si="44"/>
        <v>0.14341234550610973</v>
      </c>
      <c r="V46" s="1">
        <f t="shared" si="45"/>
        <v>1.0636668465647413E-3</v>
      </c>
    </row>
    <row r="47" spans="1:22" ht="23.25">
      <c r="D47" s="1"/>
      <c r="E47" s="1"/>
      <c r="F47" s="1"/>
      <c r="G47" s="1"/>
      <c r="J47" s="1"/>
      <c r="K47" s="1"/>
      <c r="L47" s="1"/>
      <c r="M47" s="1"/>
    </row>
    <row r="48" spans="1:22" ht="23.25">
      <c r="D48" s="1"/>
      <c r="E48" s="1"/>
      <c r="F48" s="1"/>
      <c r="G48" s="1"/>
      <c r="J48" s="1"/>
      <c r="K48" s="1"/>
      <c r="L48" s="1"/>
      <c r="M48" s="1"/>
    </row>
  </sheetData>
  <mergeCells count="6">
    <mergeCell ref="Q4:T4"/>
    <mergeCell ref="A4:B4"/>
    <mergeCell ref="D4:G4"/>
    <mergeCell ref="J4:M4"/>
    <mergeCell ref="D19:G19"/>
    <mergeCell ref="J19:M19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4"/>
  <sheetViews>
    <sheetView workbookViewId="0">
      <selection activeCell="C32" sqref="C32"/>
    </sheetView>
  </sheetViews>
  <sheetFormatPr defaultRowHeight="15"/>
  <cols>
    <col min="1" max="20" width="13.5703125" customWidth="1"/>
  </cols>
  <sheetData>
    <row r="1" spans="1:20" ht="27.75">
      <c r="A1" s="3" t="s">
        <v>2</v>
      </c>
      <c r="B1" s="1"/>
      <c r="C1" s="1"/>
      <c r="D1" s="1" t="s">
        <v>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3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3.25">
      <c r="A3" s="5" t="s">
        <v>0</v>
      </c>
      <c r="B3" s="4">
        <v>2.5</v>
      </c>
      <c r="C3" s="1"/>
      <c r="D3" s="1"/>
      <c r="E3" s="1"/>
      <c r="F3" s="1"/>
      <c r="L3" s="1"/>
      <c r="M3" s="1"/>
      <c r="N3" s="1"/>
      <c r="O3" s="1"/>
      <c r="P3" s="1"/>
      <c r="Q3" s="1"/>
      <c r="R3" s="1"/>
      <c r="S3" s="1"/>
      <c r="T3" s="1"/>
    </row>
    <row r="4" spans="1:20" ht="23.25">
      <c r="A4" s="1"/>
      <c r="B4" s="1"/>
      <c r="C4" s="10" t="s">
        <v>29</v>
      </c>
      <c r="D4" s="10"/>
      <c r="E4" s="11"/>
      <c r="F4" s="11"/>
      <c r="G4" s="11"/>
      <c r="H4" s="11"/>
      <c r="L4" s="1"/>
      <c r="M4" s="1"/>
      <c r="N4" s="1"/>
      <c r="O4" s="1"/>
      <c r="P4" s="1"/>
      <c r="Q4" s="1"/>
      <c r="R4" s="1"/>
      <c r="S4" s="1"/>
      <c r="T4" s="1"/>
    </row>
    <row r="5" spans="1:20" ht="23.25">
      <c r="A5" s="1" t="s">
        <v>7</v>
      </c>
      <c r="B5" s="1" t="b">
        <v>1</v>
      </c>
      <c r="C5" s="1" t="s">
        <v>6</v>
      </c>
      <c r="D5" s="1" t="s">
        <v>15</v>
      </c>
      <c r="E5" s="1" t="s">
        <v>16</v>
      </c>
      <c r="F5" s="1" t="s">
        <v>20</v>
      </c>
      <c r="G5" s="1" t="s">
        <v>21</v>
      </c>
      <c r="H5" s="1" t="s">
        <v>22</v>
      </c>
      <c r="J5" s="2" t="s">
        <v>19</v>
      </c>
      <c r="L5" s="1"/>
      <c r="M5" s="1"/>
      <c r="N5" s="1"/>
      <c r="O5" s="1"/>
      <c r="P5" s="1"/>
      <c r="Q5" s="1"/>
      <c r="R5" s="1"/>
      <c r="S5" s="1"/>
      <c r="T5" s="1"/>
    </row>
    <row r="6" spans="1:20" ht="23.25">
      <c r="A6" s="1">
        <v>0</v>
      </c>
      <c r="B6" s="1">
        <f>(1 + A6/8)^(-4)</f>
        <v>1</v>
      </c>
      <c r="C6" s="1">
        <v>1</v>
      </c>
      <c r="D6" s="1">
        <f xml:space="preserve"> - (C6^1.25)/2</f>
        <v>-0.5</v>
      </c>
      <c r="E6" s="1">
        <f xml:space="preserve"> - ((C6+B$3*D6/2)^1.25)/2</f>
        <v>-0.1467266793818707</v>
      </c>
      <c r="F6" s="1">
        <f xml:space="preserve"> - ((C6+B$3*E6/2)^1.25)/2</f>
        <v>-0.38812907148186238</v>
      </c>
      <c r="G6" s="1">
        <f xml:space="preserve"> - ((C6+B$3*F6)^1.25)/2</f>
        <v>-6.1588677350902345E-3</v>
      </c>
      <c r="H6" s="1">
        <f>1/6*(D6 + 2*E6 + 2*F6 + G6)</f>
        <v>-0.26264506157709272</v>
      </c>
      <c r="J6" s="1">
        <f t="shared" ref="J6:J11" si="0">ABS(B6-C6)/B6</f>
        <v>0</v>
      </c>
      <c r="K6" s="1" t="s">
        <v>25</v>
      </c>
      <c r="L6" s="1" t="s">
        <v>26</v>
      </c>
      <c r="M6" s="1" t="s">
        <v>27</v>
      </c>
      <c r="N6" s="1" t="s">
        <v>28</v>
      </c>
      <c r="O6" s="1"/>
      <c r="P6" s="1"/>
      <c r="Q6" s="1"/>
      <c r="R6" s="1"/>
      <c r="S6" s="1"/>
      <c r="T6" s="1"/>
    </row>
    <row r="7" spans="1:20" ht="23.25">
      <c r="A7" s="1">
        <f>A6 + B$3</f>
        <v>2.5</v>
      </c>
      <c r="B7" s="1">
        <f t="shared" ref="B7:B11" si="1">(1 + A7/8)^(-4)</f>
        <v>0.33697893367475484</v>
      </c>
      <c r="C7" s="1">
        <f>(1 + A7/8)^(-4)</f>
        <v>0.33697893367475484</v>
      </c>
      <c r="D7" s="1">
        <f t="shared" ref="D7:D11" si="2" xml:space="preserve"> - (C7^1.25)/2</f>
        <v>-0.12837292711419232</v>
      </c>
      <c r="E7" s="1">
        <f xml:space="preserve"> - ((C7+B$3*D7/2)^1.25)/2</f>
        <v>-5.7205815617243139E-2</v>
      </c>
      <c r="F7" s="1">
        <f t="shared" ref="F7:F11" si="3" xml:space="preserve"> - ((C7+B$3*E7/2)^1.25)/2</f>
        <v>-9.5278019191196536E-2</v>
      </c>
      <c r="G7" s="1">
        <f t="shared" ref="G7:G11" si="4" xml:space="preserve"> - ((C7+B$3*F7)^1.25)/2</f>
        <v>-2.7690298403781215E-2</v>
      </c>
      <c r="H7" s="1">
        <f t="shared" ref="H7:H11" si="5">1/6*(D7 + 2*E7 + 2*F7 + G7)</f>
        <v>-7.6838482522475479E-2</v>
      </c>
      <c r="J7" s="1">
        <f t="shared" si="0"/>
        <v>0</v>
      </c>
      <c r="K7" s="1">
        <f>$B7</f>
        <v>0.33697893367475484</v>
      </c>
      <c r="L7" s="1">
        <f t="shared" ref="L7:N7" si="6">$B7</f>
        <v>0.33697893367475484</v>
      </c>
      <c r="M7" s="1">
        <f t="shared" si="6"/>
        <v>0.33697893367475484</v>
      </c>
      <c r="N7" s="1">
        <f t="shared" si="6"/>
        <v>0.33697893367475484</v>
      </c>
      <c r="O7" s="1"/>
      <c r="P7" s="1"/>
      <c r="Q7" s="1"/>
      <c r="R7" s="1"/>
      <c r="S7" s="1"/>
      <c r="T7" s="1"/>
    </row>
    <row r="8" spans="1:20" ht="23.25">
      <c r="A8" s="1">
        <f t="shared" ref="A8:A10" si="7">A7 + B$3</f>
        <v>5</v>
      </c>
      <c r="B8" s="1">
        <f t="shared" si="1"/>
        <v>0.14341234550610973</v>
      </c>
      <c r="C8" s="1">
        <f t="shared" ref="C8:C11" si="8" xml:space="preserve"> C7  +  B$3 * H7</f>
        <v>0.14488272736856614</v>
      </c>
      <c r="D8" s="1">
        <f t="shared" si="2"/>
        <v>-4.4693129963417844E-2</v>
      </c>
      <c r="E8" s="1">
        <f t="shared" ref="E8:E11" si="9" xml:space="preserve"> - ((C8+B$3*D8/2)^1.25)/2</f>
        <v>-2.4311234847758986E-2</v>
      </c>
      <c r="F8" s="1">
        <f t="shared" si="3"/>
        <v>-3.3300205644698051E-2</v>
      </c>
      <c r="G8" s="1">
        <f t="shared" si="4"/>
        <v>-1.5354288945127194E-2</v>
      </c>
      <c r="H8" s="1">
        <f t="shared" si="5"/>
        <v>-2.9211716648909848E-2</v>
      </c>
      <c r="J8" s="1">
        <f t="shared" si="0"/>
        <v>1.0252826263090179E-2</v>
      </c>
      <c r="K8" s="1">
        <f>K7+2.5*D7</f>
        <v>1.604661588927403E-2</v>
      </c>
      <c r="L8" s="1">
        <f t="shared" ref="L8:N8" si="10">L7+2.5*E7</f>
        <v>0.193964394631647</v>
      </c>
      <c r="M8" s="1">
        <f t="shared" si="10"/>
        <v>9.8783885696763496E-2</v>
      </c>
      <c r="N8" s="1">
        <f t="shared" si="10"/>
        <v>0.26775318766530182</v>
      </c>
      <c r="O8" s="1"/>
      <c r="P8" s="1"/>
      <c r="Q8" s="1"/>
      <c r="R8" s="1"/>
      <c r="S8" s="1"/>
      <c r="T8" s="1"/>
    </row>
    <row r="9" spans="1:20" ht="23.25">
      <c r="A9" s="1">
        <f t="shared" si="7"/>
        <v>7.5</v>
      </c>
      <c r="B9" s="1">
        <f t="shared" si="1"/>
        <v>7.0963194123360482E-2</v>
      </c>
      <c r="C9" s="1">
        <f t="shared" si="8"/>
        <v>7.1853435746291522E-2</v>
      </c>
      <c r="D9" s="1">
        <f t="shared" si="2"/>
        <v>-1.8600705996906254E-2</v>
      </c>
      <c r="E9" s="1">
        <f t="shared" si="9"/>
        <v>-1.1410215853489426E-2</v>
      </c>
      <c r="F9" s="1">
        <f t="shared" si="3"/>
        <v>-1.4106203012559985E-2</v>
      </c>
      <c r="G9" s="1">
        <f t="shared" si="4"/>
        <v>-8.0009632801787012E-3</v>
      </c>
      <c r="H9" s="1">
        <f t="shared" si="5"/>
        <v>-1.2939084501530628E-2</v>
      </c>
      <c r="J9" s="1">
        <f t="shared" si="0"/>
        <v>1.2545117704023698E-2</v>
      </c>
      <c r="L9" s="1"/>
      <c r="M9" s="1"/>
      <c r="N9" s="1"/>
      <c r="O9" s="1"/>
      <c r="P9" s="1"/>
      <c r="Q9" s="1"/>
      <c r="R9" s="1"/>
      <c r="S9" s="1"/>
      <c r="T9" s="1"/>
    </row>
    <row r="10" spans="1:20" ht="23.25">
      <c r="A10" s="1">
        <f t="shared" si="7"/>
        <v>10</v>
      </c>
      <c r="B10" s="1">
        <f t="shared" si="1"/>
        <v>3.9018442310623382E-2</v>
      </c>
      <c r="C10" s="1">
        <f t="shared" si="8"/>
        <v>3.950572449246495E-2</v>
      </c>
      <c r="D10" s="1">
        <f t="shared" si="2"/>
        <v>-8.8063317630009737E-3</v>
      </c>
      <c r="E10" s="1">
        <f t="shared" si="9"/>
        <v>-5.8544265082862128E-3</v>
      </c>
      <c r="F10" s="1">
        <f t="shared" si="3"/>
        <v>-6.8168272707633841E-3</v>
      </c>
      <c r="G10" s="1">
        <f t="shared" si="4"/>
        <v>-4.3483106361927515E-3</v>
      </c>
      <c r="H10" s="1">
        <f t="shared" si="5"/>
        <v>-6.41619165954882E-3</v>
      </c>
      <c r="J10" s="1">
        <f t="shared" si="0"/>
        <v>1.2488509355713003E-2</v>
      </c>
      <c r="L10" s="1"/>
      <c r="M10" s="1"/>
      <c r="N10" s="1"/>
      <c r="O10" s="1"/>
      <c r="P10" s="1"/>
      <c r="Q10" s="1"/>
      <c r="R10" s="1"/>
      <c r="S10" s="1"/>
      <c r="T10" s="1"/>
    </row>
    <row r="11" spans="1:20" ht="23.25">
      <c r="A11" s="1">
        <f>A10 + B$3</f>
        <v>12.5</v>
      </c>
      <c r="B11" s="1">
        <f t="shared" si="1"/>
        <v>2.3192336506873724E-2</v>
      </c>
      <c r="C11" s="1">
        <f t="shared" si="8"/>
        <v>2.34652453435929E-2</v>
      </c>
      <c r="D11" s="1">
        <f t="shared" si="2"/>
        <v>-4.591994704616395E-3</v>
      </c>
      <c r="E11" s="1">
        <f t="shared" si="9"/>
        <v>-3.2337804118161744E-3</v>
      </c>
      <c r="F11" s="1">
        <f t="shared" si="3"/>
        <v>-3.6254836111247503E-3</v>
      </c>
      <c r="G11" s="1">
        <f t="shared" si="4"/>
        <v>-2.4944857894585895E-3</v>
      </c>
      <c r="H11" s="1">
        <f t="shared" si="5"/>
        <v>-3.4675014233261385E-3</v>
      </c>
      <c r="J11" s="1">
        <f t="shared" si="0"/>
        <v>1.1767198903753872E-2</v>
      </c>
      <c r="L11" s="1"/>
      <c r="M11" s="1"/>
      <c r="N11" s="1"/>
      <c r="O11" s="1"/>
      <c r="P11" s="1"/>
      <c r="Q11" s="1"/>
      <c r="R11" s="1"/>
      <c r="S11" s="1"/>
      <c r="T11" s="1"/>
    </row>
    <row r="12" spans="1:20" ht="23.25">
      <c r="A12" s="1"/>
      <c r="B12" s="1"/>
      <c r="C12" s="1"/>
      <c r="D12" s="1"/>
      <c r="F12" s="1"/>
      <c r="J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23.25">
      <c r="A13" s="5" t="s">
        <v>0</v>
      </c>
      <c r="B13" s="4">
        <v>0.5</v>
      </c>
      <c r="C13" s="1"/>
      <c r="D13" s="1"/>
      <c r="F13" s="1"/>
      <c r="J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23.25">
      <c r="A14" s="1"/>
      <c r="B14" s="1"/>
      <c r="C14" s="10" t="s">
        <v>29</v>
      </c>
      <c r="D14" s="10"/>
      <c r="E14" s="10"/>
      <c r="F14" s="10"/>
      <c r="G14" s="10"/>
      <c r="H14" s="10"/>
      <c r="J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23.25">
      <c r="A15" s="1" t="s">
        <v>7</v>
      </c>
      <c r="B15" s="1" t="b">
        <v>1</v>
      </c>
      <c r="C15" s="1" t="s">
        <v>6</v>
      </c>
      <c r="D15" s="1" t="s">
        <v>15</v>
      </c>
      <c r="E15" s="1" t="s">
        <v>16</v>
      </c>
      <c r="F15" s="1" t="s">
        <v>20</v>
      </c>
      <c r="G15" s="1" t="s">
        <v>21</v>
      </c>
      <c r="H15" s="1" t="s">
        <v>22</v>
      </c>
      <c r="J15" s="2" t="s">
        <v>19</v>
      </c>
      <c r="L15" s="1"/>
      <c r="M15" s="1"/>
      <c r="N15" s="1"/>
      <c r="O15" s="1"/>
      <c r="P15" s="1"/>
      <c r="Q15" s="1"/>
      <c r="R15" s="1"/>
      <c r="S15" s="1"/>
      <c r="T15" s="1"/>
    </row>
    <row r="16" spans="1:20" ht="23.25">
      <c r="A16" s="1">
        <v>0</v>
      </c>
      <c r="B16" s="1">
        <f t="shared" ref="B16:B26" si="11">(1 + A16/8)^(-4)</f>
        <v>1</v>
      </c>
      <c r="C16" s="1">
        <v>1</v>
      </c>
      <c r="D16" s="1">
        <f xml:space="preserve"> - (C16^1.25)/2</f>
        <v>-0.5</v>
      </c>
      <c r="E16" s="1">
        <f xml:space="preserve"> - ((C16+B$13*D16/2)^1.25)/2</f>
        <v>-0.42313609193355267</v>
      </c>
      <c r="F16" s="1">
        <f xml:space="preserve"> - ((C16+B$13*E16/2)^1.25)/2</f>
        <v>-0.43478348149234719</v>
      </c>
      <c r="G16" s="1">
        <f xml:space="preserve"> - ((C16+B$13*F16)^1.25)/2</f>
        <v>-0.36804467448418271</v>
      </c>
      <c r="H16" s="1">
        <f>1/6*(D16 + 2*E16 + 2*F16 + G16)</f>
        <v>-0.43064730355599706</v>
      </c>
      <c r="J16" s="1">
        <f t="shared" ref="J16:J26" si="12">ABS(B16-C16)/B16</f>
        <v>0</v>
      </c>
      <c r="L16" s="1"/>
      <c r="M16" s="1"/>
      <c r="N16" s="1"/>
      <c r="O16" s="1"/>
      <c r="P16" s="1"/>
      <c r="Q16" s="1"/>
      <c r="R16" s="1"/>
      <c r="S16" s="1"/>
      <c r="T16" s="1"/>
    </row>
    <row r="17" spans="1:20" ht="23.25">
      <c r="A17" s="1">
        <f t="shared" ref="A17:A26" si="13">A16 + B$13</f>
        <v>0.5</v>
      </c>
      <c r="B17" s="1">
        <f t="shared" si="11"/>
        <v>0.78466493456735431</v>
      </c>
      <c r="C17" s="1">
        <f xml:space="preserve"> C16  +  B$13 * H16</f>
        <v>0.7846763482220015</v>
      </c>
      <c r="D17" s="1">
        <f t="shared" ref="D17:D26" si="14" xml:space="preserve"> - (C17^1.25)/2</f>
        <v>-0.36926080078193135</v>
      </c>
      <c r="E17" s="1">
        <f t="shared" ref="E17:E26" si="15" xml:space="preserve"> - ((C17+B$13*D17/2)^1.25)/2</f>
        <v>-0.31578090572650441</v>
      </c>
      <c r="F17" s="1">
        <f t="shared" ref="F17:F26" si="16" xml:space="preserve"> - ((C17+B$13*E17/2)^1.25)/2</f>
        <v>-0.32342165222191005</v>
      </c>
      <c r="G17" s="1">
        <f t="shared" ref="G17:G26" si="17" xml:space="preserve"> - ((C17+B$13*F17)^1.25)/2</f>
        <v>-0.27672603380450134</v>
      </c>
      <c r="H17" s="1">
        <f t="shared" ref="H17:H26" si="18">1/6*(D17 + 2*E17 + 2*F17 + G17)</f>
        <v>-0.32073199174721029</v>
      </c>
      <c r="J17" s="1">
        <f t="shared" si="12"/>
        <v>1.4545896145440329E-5</v>
      </c>
      <c r="L17" s="1"/>
      <c r="M17" s="1"/>
      <c r="N17" s="1"/>
      <c r="O17" s="1"/>
      <c r="P17" s="1"/>
      <c r="Q17" s="1"/>
      <c r="R17" s="1"/>
      <c r="S17" s="1"/>
      <c r="T17" s="1"/>
    </row>
    <row r="18" spans="1:20" ht="23.25">
      <c r="A18" s="1">
        <f t="shared" si="13"/>
        <v>1</v>
      </c>
      <c r="B18" s="1">
        <f t="shared" si="11"/>
        <v>0.62429507696997411</v>
      </c>
      <c r="C18" s="1">
        <f t="shared" ref="C18:C26" si="19" xml:space="preserve"> C17  +  B$13 * H17</f>
        <v>0.62431035234839638</v>
      </c>
      <c r="D18" s="1">
        <f t="shared" si="14"/>
        <v>-0.27747296500062296</v>
      </c>
      <c r="E18" s="1">
        <f t="shared" si="15"/>
        <v>-0.23948571133345395</v>
      </c>
      <c r="F18" s="1">
        <f t="shared" si="16"/>
        <v>-0.24461957029300604</v>
      </c>
      <c r="G18" s="1">
        <f t="shared" si="17"/>
        <v>-0.21127604776458186</v>
      </c>
      <c r="H18" s="1">
        <f t="shared" si="18"/>
        <v>-0.24282659600302081</v>
      </c>
      <c r="J18" s="1">
        <f t="shared" si="12"/>
        <v>2.4468202594859573E-5</v>
      </c>
      <c r="L18" s="1"/>
      <c r="M18" s="1"/>
      <c r="N18" s="1"/>
      <c r="O18" s="1"/>
      <c r="P18" s="1"/>
      <c r="Q18" s="1"/>
      <c r="R18" s="1"/>
      <c r="S18" s="1"/>
      <c r="T18" s="1"/>
    </row>
    <row r="19" spans="1:20" ht="23.25">
      <c r="A19" s="1">
        <f t="shared" si="13"/>
        <v>1.5</v>
      </c>
      <c r="B19" s="1">
        <f t="shared" si="11"/>
        <v>0.5028813468282165</v>
      </c>
      <c r="C19" s="1">
        <f t="shared" si="19"/>
        <v>0.50289705434688603</v>
      </c>
      <c r="D19" s="1">
        <f t="shared" si="14"/>
        <v>-0.21174778160135282</v>
      </c>
      <c r="E19" s="1">
        <f t="shared" si="15"/>
        <v>-0.18426273832215223</v>
      </c>
      <c r="F19" s="1">
        <f t="shared" si="16"/>
        <v>-0.1877867312693226</v>
      </c>
      <c r="G19" s="1">
        <f t="shared" si="17"/>
        <v>-0.16354189863416621</v>
      </c>
      <c r="H19" s="1">
        <f t="shared" si="18"/>
        <v>-0.18656476990307813</v>
      </c>
      <c r="J19" s="1">
        <f t="shared" si="12"/>
        <v>3.1235039375786094E-5</v>
      </c>
      <c r="L19" s="1"/>
      <c r="M19" s="1"/>
      <c r="N19" s="1"/>
      <c r="O19" s="1"/>
      <c r="P19" s="1"/>
      <c r="Q19" s="1"/>
      <c r="R19" s="1"/>
      <c r="S19" s="1"/>
      <c r="T19" s="1"/>
    </row>
    <row r="20" spans="1:20" ht="23.25">
      <c r="A20" s="1">
        <f t="shared" si="13"/>
        <v>2</v>
      </c>
      <c r="B20" s="1">
        <f t="shared" si="11"/>
        <v>0.40960000000000002</v>
      </c>
      <c r="C20" s="1">
        <f t="shared" si="19"/>
        <v>0.40961466939534696</v>
      </c>
      <c r="D20" s="1">
        <f t="shared" si="14"/>
        <v>-0.16384733473050875</v>
      </c>
      <c r="E20" s="1">
        <f t="shared" si="15"/>
        <v>-0.1436289474762337</v>
      </c>
      <c r="F20" s="1">
        <f t="shared" si="16"/>
        <v>-0.14609477155124809</v>
      </c>
      <c r="G20" s="1">
        <f t="shared" si="17"/>
        <v>-0.12817693322020082</v>
      </c>
      <c r="H20" s="1">
        <f t="shared" si="18"/>
        <v>-0.14524528433427886</v>
      </c>
      <c r="J20" s="1">
        <f t="shared" si="12"/>
        <v>3.5813953483751363E-5</v>
      </c>
      <c r="L20" s="1"/>
      <c r="M20" s="1"/>
      <c r="N20" s="1"/>
      <c r="O20" s="1"/>
      <c r="P20" s="1"/>
      <c r="Q20" s="1"/>
      <c r="R20" s="1"/>
      <c r="S20" s="1"/>
      <c r="T20" s="1"/>
    </row>
    <row r="21" spans="1:20" ht="23.25">
      <c r="A21" s="1">
        <f t="shared" si="13"/>
        <v>2.5</v>
      </c>
      <c r="B21" s="1">
        <f t="shared" si="11"/>
        <v>0.33697893367475484</v>
      </c>
      <c r="C21" s="1">
        <f t="shared" si="19"/>
        <v>0.33699202722820754</v>
      </c>
      <c r="D21" s="1">
        <f t="shared" si="14"/>
        <v>-0.12837916216992898</v>
      </c>
      <c r="E21" s="1">
        <f t="shared" si="15"/>
        <v>-0.1132822495838914</v>
      </c>
      <c r="F21" s="1">
        <f t="shared" si="16"/>
        <v>-0.11503781070142749</v>
      </c>
      <c r="G21" s="1">
        <f t="shared" si="17"/>
        <v>-0.1016003168138306</v>
      </c>
      <c r="H21" s="1">
        <f t="shared" si="18"/>
        <v>-0.11443659992573288</v>
      </c>
      <c r="J21" s="1">
        <f t="shared" si="12"/>
        <v>3.8855703262832958E-5</v>
      </c>
      <c r="L21" s="1"/>
      <c r="M21" s="1"/>
      <c r="N21" s="1"/>
      <c r="O21" s="1"/>
      <c r="P21" s="1"/>
      <c r="Q21" s="1"/>
      <c r="R21" s="1"/>
      <c r="S21" s="1"/>
      <c r="T21" s="1"/>
    </row>
    <row r="22" spans="1:20" ht="23.25">
      <c r="A22" s="1">
        <f t="shared" si="13"/>
        <v>3</v>
      </c>
      <c r="B22" s="1">
        <f t="shared" si="11"/>
        <v>0.27976231131753293</v>
      </c>
      <c r="C22" s="1">
        <f t="shared" si="19"/>
        <v>0.27977372726534111</v>
      </c>
      <c r="D22" s="1">
        <f t="shared" si="14"/>
        <v>-0.10173693866366532</v>
      </c>
      <c r="E22" s="1">
        <f t="shared" si="15"/>
        <v>-9.0310293775118539E-2</v>
      </c>
      <c r="F22" s="1">
        <f t="shared" si="16"/>
        <v>-9.1579989947565416E-2</v>
      </c>
      <c r="G22" s="1">
        <f t="shared" si="17"/>
        <v>-8.1367708328434055E-2</v>
      </c>
      <c r="H22" s="1">
        <f t="shared" si="18"/>
        <v>-9.1147535739577873E-2</v>
      </c>
      <c r="J22" s="1">
        <f t="shared" si="12"/>
        <v>4.0805881801650843E-5</v>
      </c>
      <c r="L22" s="1"/>
      <c r="M22" s="1"/>
      <c r="N22" s="1"/>
      <c r="O22" s="1"/>
      <c r="P22" s="1"/>
      <c r="Q22" s="1"/>
      <c r="R22" s="1"/>
      <c r="S22" s="1"/>
      <c r="T22" s="1"/>
    </row>
    <row r="23" spans="1:20" ht="23.25">
      <c r="A23" s="1">
        <f t="shared" si="13"/>
        <v>3.5</v>
      </c>
      <c r="B23" s="1">
        <f t="shared" si="11"/>
        <v>0.23419012939490638</v>
      </c>
      <c r="C23" s="1">
        <f t="shared" si="19"/>
        <v>0.23419995939555216</v>
      </c>
      <c r="D23" s="1">
        <f t="shared" si="14"/>
        <v>-8.1461710247020189E-2</v>
      </c>
      <c r="E23" s="1">
        <f t="shared" si="15"/>
        <v>-7.2705506536565642E-2</v>
      </c>
      <c r="F23" s="1">
        <f t="shared" si="16"/>
        <v>-7.3637063280558426E-2</v>
      </c>
      <c r="G23" s="1">
        <f t="shared" si="17"/>
        <v>-6.5781362104139443E-2</v>
      </c>
      <c r="H23" s="1">
        <f t="shared" si="18"/>
        <v>-7.3321368664234624E-2</v>
      </c>
      <c r="J23" s="1">
        <f t="shared" si="12"/>
        <v>4.1974444743576109E-5</v>
      </c>
      <c r="L23" s="1"/>
      <c r="M23" s="1"/>
      <c r="N23" s="1"/>
      <c r="O23" s="1"/>
      <c r="P23" s="1"/>
      <c r="Q23" s="1"/>
      <c r="R23" s="1"/>
      <c r="S23" s="1"/>
      <c r="T23" s="1"/>
    </row>
    <row r="24" spans="1:20" ht="23.25">
      <c r="A24" s="1">
        <f t="shared" si="13"/>
        <v>4</v>
      </c>
      <c r="B24" s="1">
        <f t="shared" si="11"/>
        <v>0.19753086419753085</v>
      </c>
      <c r="C24" s="1">
        <f t="shared" si="19"/>
        <v>0.19753927506343485</v>
      </c>
      <c r="D24" s="1">
        <f t="shared" si="14"/>
        <v>-6.5847125945289617E-2</v>
      </c>
      <c r="E24" s="1">
        <f t="shared" si="15"/>
        <v>-5.9060972995860293E-2</v>
      </c>
      <c r="F24" s="1">
        <f t="shared" si="16"/>
        <v>-5.9753468448312468E-2</v>
      </c>
      <c r="G24" s="1">
        <f t="shared" si="17"/>
        <v>-5.3643247117451054E-2</v>
      </c>
      <c r="H24" s="1">
        <f t="shared" si="18"/>
        <v>-5.9519875991847694E-2</v>
      </c>
      <c r="J24" s="1">
        <f t="shared" si="12"/>
        <v>4.2580008639008307E-5</v>
      </c>
      <c r="L24" s="1"/>
      <c r="M24" s="1"/>
      <c r="N24" s="1"/>
      <c r="O24" s="1"/>
      <c r="P24" s="1"/>
      <c r="Q24" s="1"/>
      <c r="R24" s="1"/>
      <c r="S24" s="1"/>
      <c r="T24" s="1"/>
    </row>
    <row r="25" spans="1:20" ht="23.25">
      <c r="A25" s="1">
        <f t="shared" si="13"/>
        <v>4.5</v>
      </c>
      <c r="B25" s="1">
        <f t="shared" si="11"/>
        <v>0.16777216</v>
      </c>
      <c r="C25" s="1">
        <f t="shared" si="19"/>
        <v>0.167779337067511</v>
      </c>
      <c r="D25" s="1">
        <f t="shared" si="14"/>
        <v>-5.3689962042355495E-2</v>
      </c>
      <c r="E25" s="1">
        <f t="shared" si="15"/>
        <v>-4.8375712689317125E-2</v>
      </c>
      <c r="F25" s="1">
        <f t="shared" si="16"/>
        <v>-4.8896738728096731E-2</v>
      </c>
      <c r="G25" s="1">
        <f t="shared" si="17"/>
        <v>-4.4095578605838549E-2</v>
      </c>
      <c r="H25" s="1">
        <f t="shared" si="18"/>
        <v>-4.8721740580503631E-2</v>
      </c>
      <c r="J25" s="1">
        <f t="shared" si="12"/>
        <v>4.2778655952178807E-5</v>
      </c>
      <c r="L25" s="1"/>
      <c r="M25" s="1"/>
      <c r="N25" s="1"/>
      <c r="O25" s="1"/>
      <c r="P25" s="1"/>
      <c r="Q25" s="1"/>
      <c r="R25" s="1"/>
      <c r="S25" s="1"/>
      <c r="T25" s="1"/>
    </row>
    <row r="26" spans="1:20" ht="23.25">
      <c r="A26" s="1">
        <f t="shared" si="13"/>
        <v>5</v>
      </c>
      <c r="B26" s="1">
        <f t="shared" si="11"/>
        <v>0.14341234550610973</v>
      </c>
      <c r="C26" s="1">
        <f t="shared" si="19"/>
        <v>0.14341846677725917</v>
      </c>
      <c r="D26" s="1">
        <f t="shared" si="14"/>
        <v>-4.4129229887960066E-2</v>
      </c>
      <c r="E26" s="1">
        <f t="shared" si="15"/>
        <v>-3.9927602473372806E-2</v>
      </c>
      <c r="F26" s="1">
        <f t="shared" si="16"/>
        <v>-4.0323997210589359E-2</v>
      </c>
      <c r="G26" s="1">
        <f t="shared" si="17"/>
        <v>-3.6515912126003677E-2</v>
      </c>
      <c r="H26" s="1">
        <f t="shared" si="18"/>
        <v>-4.0191390230314678E-2</v>
      </c>
      <c r="J26" s="1">
        <f t="shared" si="12"/>
        <v>4.2683013989010299E-5</v>
      </c>
      <c r="L26" s="1"/>
      <c r="M26" s="1"/>
      <c r="N26" s="1"/>
      <c r="O26" s="1"/>
      <c r="P26" s="1"/>
      <c r="Q26" s="1"/>
      <c r="R26" s="1"/>
      <c r="S26" s="1"/>
      <c r="T26" s="1"/>
    </row>
    <row r="27" spans="1:20" ht="23.25">
      <c r="A27" s="1"/>
      <c r="B27" s="1"/>
      <c r="C27" s="1"/>
      <c r="D27" s="1"/>
      <c r="F27" s="1"/>
      <c r="J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23.25">
      <c r="A28" s="5" t="s">
        <v>0</v>
      </c>
      <c r="B28" s="4">
        <v>0.25</v>
      </c>
      <c r="C28" s="1"/>
      <c r="D28" s="1"/>
      <c r="F28" s="1"/>
      <c r="J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3.25">
      <c r="A29" s="1"/>
      <c r="B29" s="1"/>
      <c r="C29" s="10" t="s">
        <v>29</v>
      </c>
      <c r="D29" s="10"/>
      <c r="E29" s="10"/>
      <c r="F29" s="10"/>
      <c r="G29" s="10"/>
      <c r="H29" s="10"/>
      <c r="J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23.25">
      <c r="A30" s="1" t="s">
        <v>7</v>
      </c>
      <c r="B30" s="1" t="b">
        <v>1</v>
      </c>
      <c r="C30" s="1" t="s">
        <v>6</v>
      </c>
      <c r="D30" s="1" t="s">
        <v>15</v>
      </c>
      <c r="E30" s="1" t="s">
        <v>16</v>
      </c>
      <c r="F30" s="1" t="s">
        <v>20</v>
      </c>
      <c r="G30" s="1" t="s">
        <v>21</v>
      </c>
      <c r="H30" s="1" t="s">
        <v>22</v>
      </c>
      <c r="J30" s="2" t="s">
        <v>19</v>
      </c>
      <c r="L30" s="1"/>
      <c r="M30" s="1"/>
      <c r="N30" s="1"/>
      <c r="O30" s="1"/>
      <c r="P30" s="1"/>
      <c r="Q30" s="1"/>
      <c r="R30" s="1"/>
      <c r="S30" s="1"/>
      <c r="T30" s="1"/>
    </row>
    <row r="31" spans="1:20" ht="23.25">
      <c r="A31" s="1">
        <v>0</v>
      </c>
      <c r="B31" s="1">
        <f>(1 + A31/8)^(-4)</f>
        <v>1</v>
      </c>
      <c r="C31" s="1">
        <v>1</v>
      </c>
      <c r="D31" s="1">
        <f xml:space="preserve"> - (C31^1.25)/2</f>
        <v>-0.5</v>
      </c>
      <c r="E31" s="1">
        <f xml:space="preserve"> - ((C31+B$28*D31/2)^1.25)/2</f>
        <v>-0.46124757920283527</v>
      </c>
      <c r="F31" s="1">
        <f xml:space="preserve"> - ((C31+B$28*E31/2)^1.25)/2</f>
        <v>-0.46422857754370755</v>
      </c>
      <c r="G31" s="1">
        <f xml:space="preserve"> - ((C31+B$28*F31)^1.25)/2</f>
        <v>-0.42854875905887946</v>
      </c>
      <c r="H31" s="1">
        <f>1/6*(D31 + 2*E31 + 2*F31 + G31)</f>
        <v>-0.46325017875866081</v>
      </c>
      <c r="J31" s="1">
        <f t="shared" ref="J31:J51" si="20">ABS(B31-C31)/B31</f>
        <v>0</v>
      </c>
      <c r="L31" s="1"/>
      <c r="M31" s="1"/>
      <c r="N31" s="1"/>
      <c r="O31" s="1"/>
      <c r="P31" s="1"/>
      <c r="Q31" s="1"/>
      <c r="R31" s="1"/>
      <c r="S31" s="1"/>
      <c r="T31" s="1"/>
    </row>
    <row r="32" spans="1:20" ht="23.25">
      <c r="A32" s="1">
        <f t="shared" ref="A32:A51" si="21">A31 + B$28</f>
        <v>0.25</v>
      </c>
      <c r="B32" s="1">
        <f t="shared" ref="B32:B51" si="22">(1 + A32/8)^(-4)</f>
        <v>0.88418705799121522</v>
      </c>
      <c r="C32" s="1">
        <f xml:space="preserve"> C31  +  B$28 * H31</f>
        <v>0.88418745531033482</v>
      </c>
      <c r="D32" s="1">
        <f t="shared" ref="D32:D51" si="23" xml:space="preserve"> - (C32^1.25)/2</f>
        <v>-0.42869699618916007</v>
      </c>
      <c r="E32" s="1">
        <f t="shared" ref="E32:E51" si="24" xml:space="preserve"> - ((C32+B$28*D32/2)^1.25)/2</f>
        <v>-0.3964698157737504</v>
      </c>
      <c r="F32" s="1">
        <f t="shared" ref="F32:F51" si="25" xml:space="preserve"> - ((C32+B$28*E32/2)^1.25)/2</f>
        <v>-0.39887486105556136</v>
      </c>
      <c r="G32" s="1">
        <f t="shared" ref="G32:G51" si="26" xml:space="preserve"> - ((C32+B$28*F32)^1.25)/2</f>
        <v>-0.36913868192077637</v>
      </c>
      <c r="H32" s="1">
        <f t="shared" ref="H32:H51" si="27">1/6*(D32 + 2*E32 + 2*F32 + G32)</f>
        <v>-0.39808750529475995</v>
      </c>
      <c r="J32" s="1">
        <f t="shared" si="20"/>
        <v>4.4936093105412957E-7</v>
      </c>
      <c r="L32" s="1"/>
      <c r="M32" s="1"/>
      <c r="N32" s="1"/>
      <c r="O32" s="1"/>
      <c r="P32" s="1"/>
      <c r="Q32" s="1"/>
      <c r="R32" s="1"/>
      <c r="S32" s="1"/>
      <c r="T32" s="1"/>
    </row>
    <row r="33" spans="1:20" ht="23.25">
      <c r="A33" s="1">
        <f t="shared" si="21"/>
        <v>0.5</v>
      </c>
      <c r="B33" s="1">
        <f t="shared" si="22"/>
        <v>0.78466493456735431</v>
      </c>
      <c r="C33" s="1">
        <f t="shared" ref="C33:C51" si="28" xml:space="preserve"> C32  +  B$28 * H32</f>
        <v>0.7846655789866448</v>
      </c>
      <c r="D33" s="1">
        <f t="shared" si="23"/>
        <v>-0.36925446592543532</v>
      </c>
      <c r="E33" s="1">
        <f t="shared" si="24"/>
        <v>-0.34230605091662963</v>
      </c>
      <c r="F33" s="1">
        <f t="shared" si="25"/>
        <v>-0.3442588584296199</v>
      </c>
      <c r="G33" s="1">
        <f t="shared" si="26"/>
        <v>-0.31934226600493293</v>
      </c>
      <c r="H33" s="1">
        <f t="shared" si="27"/>
        <v>-0.34362109177047784</v>
      </c>
      <c r="J33" s="1">
        <f t="shared" si="20"/>
        <v>8.212668389987724E-7</v>
      </c>
      <c r="L33" s="1"/>
      <c r="M33" s="1"/>
      <c r="N33" s="1"/>
      <c r="O33" s="1"/>
      <c r="P33" s="1"/>
      <c r="Q33" s="1"/>
      <c r="R33" s="1"/>
      <c r="S33" s="1"/>
      <c r="T33" s="1"/>
    </row>
    <row r="34" spans="1:20" ht="23.25">
      <c r="A34" s="1">
        <f t="shared" si="21"/>
        <v>0.75</v>
      </c>
      <c r="B34" s="1">
        <f t="shared" si="22"/>
        <v>0.69875951686797166</v>
      </c>
      <c r="C34" s="1">
        <f t="shared" si="28"/>
        <v>0.69876030604402528</v>
      </c>
      <c r="D34" s="1">
        <f t="shared" si="23"/>
        <v>-0.31943337295459562</v>
      </c>
      <c r="E34" s="1">
        <f t="shared" si="24"/>
        <v>-0.29678206165501364</v>
      </c>
      <c r="F34" s="1">
        <f t="shared" si="25"/>
        <v>-0.29837724240345814</v>
      </c>
      <c r="G34" s="1">
        <f t="shared" si="26"/>
        <v>-0.27739276854750516</v>
      </c>
      <c r="H34" s="1">
        <f t="shared" si="27"/>
        <v>-0.29785745826984067</v>
      </c>
      <c r="J34" s="1">
        <f t="shared" si="20"/>
        <v>1.1293957857697143E-6</v>
      </c>
      <c r="L34" s="1"/>
      <c r="M34" s="1"/>
      <c r="N34" s="1"/>
      <c r="O34" s="1"/>
      <c r="P34" s="1"/>
      <c r="Q34" s="1"/>
      <c r="R34" s="1"/>
      <c r="S34" s="1"/>
      <c r="T34" s="1"/>
    </row>
    <row r="35" spans="1:20" ht="23.25">
      <c r="A35" s="1">
        <f t="shared" si="21"/>
        <v>1</v>
      </c>
      <c r="B35" s="1">
        <f t="shared" si="22"/>
        <v>0.62429507696997411</v>
      </c>
      <c r="C35" s="1">
        <f t="shared" si="28"/>
        <v>0.62429594147656509</v>
      </c>
      <c r="D35" s="1">
        <f t="shared" si="23"/>
        <v>-0.27746495893484441</v>
      </c>
      <c r="E35" s="1">
        <f t="shared" si="24"/>
        <v>-0.25833226581541568</v>
      </c>
      <c r="F35" s="1">
        <f t="shared" si="25"/>
        <v>-0.2596427379335921</v>
      </c>
      <c r="G35" s="1">
        <f t="shared" si="26"/>
        <v>-0.24188490925135187</v>
      </c>
      <c r="H35" s="1">
        <f t="shared" si="27"/>
        <v>-0.2592166459473686</v>
      </c>
      <c r="J35" s="1">
        <f t="shared" si="20"/>
        <v>1.3847723982969595E-6</v>
      </c>
      <c r="L35" s="1"/>
      <c r="M35" s="1"/>
      <c r="N35" s="1"/>
      <c r="O35" s="1"/>
      <c r="P35" s="1"/>
      <c r="Q35" s="1"/>
      <c r="R35" s="1"/>
      <c r="S35" s="1"/>
      <c r="T35" s="1"/>
    </row>
    <row r="36" spans="1:20" ht="23.25">
      <c r="A36" s="1">
        <f t="shared" si="21"/>
        <v>1.25</v>
      </c>
      <c r="B36" s="1">
        <f t="shared" si="22"/>
        <v>0.55949088685550497</v>
      </c>
      <c r="C36" s="1">
        <f t="shared" si="28"/>
        <v>0.55949177998972299</v>
      </c>
      <c r="D36" s="1">
        <f t="shared" si="23"/>
        <v>-0.24194248790205419</v>
      </c>
      <c r="E36" s="1">
        <f t="shared" si="24"/>
        <v>-0.22570700094846299</v>
      </c>
      <c r="F36" s="1">
        <f t="shared" si="25"/>
        <v>-0.22678937724148118</v>
      </c>
      <c r="G36" s="1">
        <f t="shared" si="26"/>
        <v>-0.21169377273229348</v>
      </c>
      <c r="H36" s="1">
        <f t="shared" si="27"/>
        <v>-0.22643816950237264</v>
      </c>
      <c r="J36" s="1">
        <f t="shared" si="20"/>
        <v>1.5963338081287709E-6</v>
      </c>
      <c r="L36" s="1"/>
      <c r="M36" s="1"/>
      <c r="N36" s="1"/>
      <c r="O36" s="1"/>
      <c r="P36" s="1"/>
      <c r="Q36" s="1"/>
      <c r="R36" s="1"/>
      <c r="S36" s="1"/>
      <c r="T36" s="1"/>
    </row>
    <row r="37" spans="1:20" ht="23.25">
      <c r="A37" s="1">
        <f t="shared" si="21"/>
        <v>1.5</v>
      </c>
      <c r="B37" s="1">
        <f t="shared" si="22"/>
        <v>0.5028813468282165</v>
      </c>
      <c r="C37" s="1">
        <f t="shared" si="28"/>
        <v>0.50288223761412987</v>
      </c>
      <c r="D37" s="1">
        <f t="shared" si="23"/>
        <v>-0.21173998328878094</v>
      </c>
      <c r="E37" s="1">
        <f t="shared" si="24"/>
        <v>-0.19790259607768615</v>
      </c>
      <c r="F37" s="1">
        <f t="shared" si="25"/>
        <v>-0.19880113582356385</v>
      </c>
      <c r="G37" s="1">
        <f t="shared" si="26"/>
        <v>-0.18591343002103855</v>
      </c>
      <c r="H37" s="1">
        <f t="shared" si="27"/>
        <v>-0.19851014618538657</v>
      </c>
      <c r="J37" s="1">
        <f t="shared" si="20"/>
        <v>1.7713639986528394E-6</v>
      </c>
      <c r="L37" s="1"/>
      <c r="M37" s="1"/>
      <c r="N37" s="1"/>
      <c r="O37" s="1"/>
      <c r="P37" s="1"/>
      <c r="Q37" s="1"/>
      <c r="R37" s="1"/>
      <c r="S37" s="1"/>
      <c r="T37" s="1"/>
    </row>
    <row r="38" spans="1:20" ht="23.25">
      <c r="A38" s="1">
        <f t="shared" si="21"/>
        <v>1.75</v>
      </c>
      <c r="B38" s="1">
        <f t="shared" si="22"/>
        <v>0.45325383271066777</v>
      </c>
      <c r="C38" s="1">
        <f t="shared" si="28"/>
        <v>0.45325470106778321</v>
      </c>
      <c r="D38" s="1">
        <f t="shared" si="23"/>
        <v>-0.18595073565428594</v>
      </c>
      <c r="E38" s="1">
        <f t="shared" si="24"/>
        <v>-0.17410822303545526</v>
      </c>
      <c r="F38" s="1">
        <f t="shared" si="25"/>
        <v>-0.17485775545838639</v>
      </c>
      <c r="G38" s="1">
        <f t="shared" si="26"/>
        <v>-0.163810131646139</v>
      </c>
      <c r="H38" s="1">
        <f t="shared" si="27"/>
        <v>-0.1746154707146847</v>
      </c>
      <c r="J38" s="1">
        <f t="shared" si="20"/>
        <v>1.9158296141531969E-6</v>
      </c>
      <c r="L38" s="1"/>
      <c r="M38" s="1"/>
      <c r="N38" s="1"/>
      <c r="O38" s="1"/>
      <c r="P38" s="1"/>
      <c r="Q38" s="1"/>
      <c r="R38" s="1"/>
      <c r="S38" s="1"/>
      <c r="T38" s="1"/>
    </row>
    <row r="39" spans="1:20" ht="23.25">
      <c r="A39" s="1">
        <f t="shared" si="21"/>
        <v>2</v>
      </c>
      <c r="B39" s="1">
        <f t="shared" si="22"/>
        <v>0.40960000000000002</v>
      </c>
      <c r="C39" s="1">
        <f t="shared" si="28"/>
        <v>0.40960083338911202</v>
      </c>
      <c r="D39" s="1">
        <f t="shared" si="23"/>
        <v>-0.16384041669466201</v>
      </c>
      <c r="E39" s="1">
        <f t="shared" si="24"/>
        <v>-0.15366520367059083</v>
      </c>
      <c r="F39" s="1">
        <f t="shared" si="25"/>
        <v>-0.1542933081790861</v>
      </c>
      <c r="G39" s="1">
        <f t="shared" si="26"/>
        <v>-0.14478635627336714</v>
      </c>
      <c r="H39" s="1">
        <f t="shared" si="27"/>
        <v>-0.15409063277789714</v>
      </c>
      <c r="J39" s="1">
        <f t="shared" si="20"/>
        <v>2.0346413867145061E-6</v>
      </c>
      <c r="L39" s="1"/>
      <c r="M39" s="1"/>
      <c r="N39" s="1"/>
      <c r="O39" s="1"/>
      <c r="P39" s="1"/>
      <c r="Q39" s="1"/>
      <c r="R39" s="1"/>
      <c r="S39" s="1"/>
      <c r="T39" s="1"/>
    </row>
    <row r="40" spans="1:20" ht="23.25">
      <c r="A40" s="1">
        <f t="shared" si="21"/>
        <v>2.25</v>
      </c>
      <c r="B40" s="1">
        <f t="shared" si="22"/>
        <v>0.37107738410997959</v>
      </c>
      <c r="C40" s="1">
        <f t="shared" si="28"/>
        <v>0.3710781751946377</v>
      </c>
      <c r="D40" s="1">
        <f t="shared" si="23"/>
        <v>-0.14481107237700125</v>
      </c>
      <c r="E40" s="1">
        <f t="shared" si="24"/>
        <v>-0.13603563640992605</v>
      </c>
      <c r="F40" s="1">
        <f t="shared" si="25"/>
        <v>-0.13656428102242885</v>
      </c>
      <c r="G40" s="1">
        <f t="shared" si="26"/>
        <v>-0.12835300897767507</v>
      </c>
      <c r="H40" s="1">
        <f t="shared" si="27"/>
        <v>-0.13639398603656436</v>
      </c>
      <c r="J40" s="1">
        <f t="shared" si="20"/>
        <v>2.1318589921917142E-6</v>
      </c>
      <c r="L40" s="1"/>
      <c r="M40" s="1"/>
      <c r="N40" s="1"/>
      <c r="O40" s="1"/>
      <c r="P40" s="1"/>
      <c r="Q40" s="1"/>
      <c r="R40" s="1"/>
      <c r="S40" s="1"/>
      <c r="T40" s="1"/>
    </row>
    <row r="41" spans="1:20" ht="23.25">
      <c r="A41" s="1">
        <f t="shared" si="21"/>
        <v>2.5</v>
      </c>
      <c r="B41" s="1">
        <f t="shared" si="22"/>
        <v>0.33697893367475484</v>
      </c>
      <c r="C41" s="1">
        <f t="shared" si="28"/>
        <v>0.33697967868549661</v>
      </c>
      <c r="D41" s="1">
        <f t="shared" si="23"/>
        <v>-0.12837328188131025</v>
      </c>
      <c r="E41" s="1">
        <f t="shared" si="24"/>
        <v>-0.12077804771947064</v>
      </c>
      <c r="F41" s="1">
        <f t="shared" si="25"/>
        <v>-0.12122482928410545</v>
      </c>
      <c r="G41" s="1">
        <f t="shared" si="26"/>
        <v>-0.11410778254461119</v>
      </c>
      <c r="H41" s="1">
        <f t="shared" si="27"/>
        <v>-0.12108113640551227</v>
      </c>
      <c r="J41" s="1">
        <f t="shared" si="20"/>
        <v>2.2108525706360557E-6</v>
      </c>
      <c r="L41" s="1"/>
      <c r="M41" s="1"/>
      <c r="N41" s="1"/>
      <c r="O41" s="1"/>
      <c r="P41" s="1"/>
      <c r="Q41" s="1"/>
      <c r="R41" s="1"/>
      <c r="S41" s="1"/>
      <c r="T41" s="1"/>
    </row>
    <row r="42" spans="1:20" ht="23.25">
      <c r="A42" s="1">
        <f t="shared" si="21"/>
        <v>2.75</v>
      </c>
      <c r="B42" s="1">
        <f t="shared" si="22"/>
        <v>0.30670869699640313</v>
      </c>
      <c r="C42" s="1">
        <f t="shared" si="28"/>
        <v>0.30670939458411856</v>
      </c>
      <c r="D42" s="1">
        <f t="shared" si="23"/>
        <v>-0.11412449078373779</v>
      </c>
      <c r="E42" s="1">
        <f t="shared" si="24"/>
        <v>-0.10752837659723466</v>
      </c>
      <c r="F42" s="1">
        <f t="shared" si="25"/>
        <v>-0.10790746607818665</v>
      </c>
      <c r="G42" s="1">
        <f t="shared" si="26"/>
        <v>-0.10171821190791512</v>
      </c>
      <c r="H42" s="1">
        <f t="shared" si="27"/>
        <v>-0.10778573134041591</v>
      </c>
      <c r="J42" s="1">
        <f t="shared" si="20"/>
        <v>2.2744308272223859E-6</v>
      </c>
      <c r="L42" s="1"/>
      <c r="M42" s="1"/>
      <c r="N42" s="1"/>
      <c r="O42" s="1"/>
      <c r="P42" s="1"/>
      <c r="Q42" s="1"/>
      <c r="R42" s="1"/>
      <c r="S42" s="1"/>
      <c r="T42" s="1"/>
    </row>
    <row r="43" spans="1:20" ht="23.25">
      <c r="A43" s="1">
        <f t="shared" si="21"/>
        <v>3</v>
      </c>
      <c r="B43" s="1">
        <f t="shared" si="22"/>
        <v>0.27976231131753293</v>
      </c>
      <c r="C43" s="1">
        <f t="shared" si="28"/>
        <v>0.2797629617490146</v>
      </c>
      <c r="D43" s="1">
        <f t="shared" si="23"/>
        <v>-0.10173204522077138</v>
      </c>
      <c r="E43" s="1">
        <f t="shared" si="24"/>
        <v>-9.5985035092568199E-2</v>
      </c>
      <c r="F43" s="1">
        <f t="shared" si="25"/>
        <v>-9.6307902800662773E-2</v>
      </c>
      <c r="G43" s="1">
        <f t="shared" si="26"/>
        <v>-9.0908326069251713E-2</v>
      </c>
      <c r="H43" s="1">
        <f t="shared" si="27"/>
        <v>-9.6204374512747506E-2</v>
      </c>
      <c r="J43" s="1">
        <f t="shared" si="20"/>
        <v>2.3249431941402764E-6</v>
      </c>
      <c r="L43" s="1"/>
      <c r="M43" s="1"/>
      <c r="N43" s="1"/>
      <c r="O43" s="1"/>
      <c r="P43" s="1"/>
      <c r="Q43" s="1"/>
      <c r="R43" s="1"/>
      <c r="S43" s="1"/>
      <c r="T43" s="1"/>
    </row>
    <row r="44" spans="1:20" ht="23.25">
      <c r="A44" s="1">
        <f t="shared" si="21"/>
        <v>3.25</v>
      </c>
      <c r="B44" s="1">
        <f t="shared" si="22"/>
        <v>0.25571126352690138</v>
      </c>
      <c r="C44" s="1">
        <f t="shared" si="28"/>
        <v>0.25571186812082775</v>
      </c>
      <c r="D44" s="1">
        <f t="shared" si="23"/>
        <v>-9.0919829073611624E-2</v>
      </c>
      <c r="E44" s="1">
        <f t="shared" si="24"/>
        <v>-8.5897104193685556E-2</v>
      </c>
      <c r="F44" s="1">
        <f t="shared" si="25"/>
        <v>-8.6173079675685646E-2</v>
      </c>
      <c r="G44" s="1">
        <f t="shared" si="26"/>
        <v>-8.1448075030597894E-2</v>
      </c>
      <c r="H44" s="1">
        <f t="shared" si="27"/>
        <v>-8.6084711973825334E-2</v>
      </c>
      <c r="J44" s="1">
        <f t="shared" si="20"/>
        <v>2.3643617337336679E-6</v>
      </c>
      <c r="L44" s="1"/>
      <c r="M44" s="1"/>
      <c r="N44" s="1"/>
      <c r="O44" s="1"/>
      <c r="P44" s="1"/>
      <c r="Q44" s="1"/>
      <c r="R44" s="1"/>
      <c r="S44" s="1"/>
      <c r="T44" s="1"/>
    </row>
    <row r="45" spans="1:20" ht="23.25">
      <c r="A45" s="1">
        <f t="shared" si="21"/>
        <v>3.5</v>
      </c>
      <c r="B45" s="1">
        <f t="shared" si="22"/>
        <v>0.23419012939490638</v>
      </c>
      <c r="C45" s="1">
        <f t="shared" si="28"/>
        <v>0.23419069012737143</v>
      </c>
      <c r="D45" s="1">
        <f t="shared" si="23"/>
        <v>-8.1457680108068697E-2</v>
      </c>
      <c r="E45" s="1">
        <f t="shared" si="24"/>
        <v>-7.7054956317087323E-2</v>
      </c>
      <c r="F45" s="1">
        <f t="shared" si="25"/>
        <v>-7.7291663182504619E-2</v>
      </c>
      <c r="G45" s="1">
        <f t="shared" si="26"/>
        <v>-7.3144910181569503E-2</v>
      </c>
      <c r="H45" s="1">
        <f t="shared" si="27"/>
        <v>-7.7215971548137002E-2</v>
      </c>
      <c r="J45" s="1">
        <f t="shared" si="20"/>
        <v>2.3943471336406325E-6</v>
      </c>
      <c r="L45" s="1"/>
      <c r="M45" s="1"/>
      <c r="N45" s="1"/>
      <c r="O45" s="1"/>
      <c r="P45" s="1"/>
      <c r="Q45" s="1"/>
      <c r="R45" s="1"/>
      <c r="S45" s="1"/>
      <c r="T45" s="1"/>
    </row>
    <row r="46" spans="1:20" ht="23.25">
      <c r="A46" s="1">
        <f t="shared" si="21"/>
        <v>3.75</v>
      </c>
      <c r="B46" s="1">
        <f t="shared" si="22"/>
        <v>0.21488617801040683</v>
      </c>
      <c r="C46" s="1">
        <f t="shared" si="28"/>
        <v>0.21488669724033718</v>
      </c>
      <c r="D46" s="1">
        <f t="shared" si="23"/>
        <v>-7.3152962399324548E-2</v>
      </c>
      <c r="E46" s="1">
        <f t="shared" si="24"/>
        <v>-6.9282766856382808E-2</v>
      </c>
      <c r="F46" s="1">
        <f t="shared" si="25"/>
        <v>-6.9486462404151628E-2</v>
      </c>
      <c r="G46" s="1">
        <f t="shared" si="26"/>
        <v>-6.5837045398926236E-2</v>
      </c>
      <c r="H46" s="1">
        <f t="shared" si="27"/>
        <v>-6.9421411053219931E-2</v>
      </c>
      <c r="J46" s="1">
        <f t="shared" si="20"/>
        <v>2.4163021333636758E-6</v>
      </c>
    </row>
    <row r="47" spans="1:20" ht="23.25">
      <c r="A47" s="1">
        <f t="shared" si="21"/>
        <v>4</v>
      </c>
      <c r="B47" s="1">
        <f t="shared" si="22"/>
        <v>0.19753086419753085</v>
      </c>
      <c r="C47" s="1">
        <f t="shared" si="28"/>
        <v>0.19753134447703219</v>
      </c>
      <c r="D47" s="1">
        <f t="shared" si="23"/>
        <v>-6.5843821515696649E-2</v>
      </c>
      <c r="E47" s="1">
        <f t="shared" si="24"/>
        <v>-6.2432504555405513E-2</v>
      </c>
      <c r="F47" s="1">
        <f t="shared" si="25"/>
        <v>-6.26083464901937E-2</v>
      </c>
      <c r="G47" s="1">
        <f t="shared" si="26"/>
        <v>-5.9388037094120362E-2</v>
      </c>
      <c r="H47" s="1">
        <f t="shared" si="27"/>
        <v>-6.25522601168359E-2</v>
      </c>
      <c r="I47" s="1"/>
      <c r="J47" s="1">
        <f t="shared" si="20"/>
        <v>2.4314149755129411E-6</v>
      </c>
      <c r="K47" s="1"/>
    </row>
    <row r="48" spans="1:20" ht="23.25">
      <c r="A48" s="1">
        <f t="shared" si="21"/>
        <v>4.25</v>
      </c>
      <c r="B48" s="1">
        <f t="shared" si="22"/>
        <v>0.18189283550290808</v>
      </c>
      <c r="C48" s="1">
        <f t="shared" si="28"/>
        <v>0.18189327944782321</v>
      </c>
      <c r="D48" s="1">
        <f t="shared" si="23"/>
        <v>-5.9393760141786538E-2</v>
      </c>
      <c r="E48" s="1">
        <f t="shared" si="24"/>
        <v>-5.637908575440076E-2</v>
      </c>
      <c r="F48" s="1">
        <f t="shared" si="25"/>
        <v>-5.6531342737806502E-2</v>
      </c>
      <c r="G48" s="1">
        <f t="shared" si="26"/>
        <v>-5.3682404746259071E-2</v>
      </c>
      <c r="H48" s="1">
        <f t="shared" si="27"/>
        <v>-5.6482836978743352E-2</v>
      </c>
      <c r="I48" s="1"/>
      <c r="J48" s="1">
        <f t="shared" si="20"/>
        <v>2.4406948954726668E-6</v>
      </c>
      <c r="K48" s="1"/>
    </row>
    <row r="49" spans="1:11" ht="23.25">
      <c r="A49" s="1">
        <f t="shared" si="21"/>
        <v>4.5</v>
      </c>
      <c r="B49" s="1">
        <f t="shared" si="22"/>
        <v>0.16777216</v>
      </c>
      <c r="C49" s="1">
        <f t="shared" si="28"/>
        <v>0.16777257020313738</v>
      </c>
      <c r="D49" s="1">
        <f t="shared" si="23"/>
        <v>-5.3687255281305094E-2</v>
      </c>
      <c r="E49" s="1">
        <f t="shared" si="24"/>
        <v>-5.1016449326861849E-2</v>
      </c>
      <c r="F49" s="1">
        <f t="shared" si="25"/>
        <v>-5.1148668021356404E-2</v>
      </c>
      <c r="G49" s="1">
        <f t="shared" si="26"/>
        <v>-4.862207637435062E-2</v>
      </c>
      <c r="H49" s="1">
        <f t="shared" si="27"/>
        <v>-5.110659439201537E-2</v>
      </c>
      <c r="I49" s="1"/>
      <c r="J49" s="1">
        <f t="shared" si="20"/>
        <v>2.4450012288944512E-6</v>
      </c>
      <c r="K49" s="1"/>
    </row>
    <row r="50" spans="1:11" ht="23.25">
      <c r="A50" s="1">
        <f t="shared" si="21"/>
        <v>4.75</v>
      </c>
      <c r="B50" s="1">
        <f t="shared" si="22"/>
        <v>0.15499554263058851</v>
      </c>
      <c r="C50" s="1">
        <f t="shared" si="28"/>
        <v>0.15499592160513354</v>
      </c>
      <c r="D50" s="1">
        <f t="shared" si="23"/>
        <v>-4.862620120750262E-2</v>
      </c>
      <c r="E50" s="1">
        <f t="shared" si="24"/>
        <v>-4.6254363510241661E-2</v>
      </c>
      <c r="F50" s="1">
        <f t="shared" si="25"/>
        <v>-4.6369501740792907E-2</v>
      </c>
      <c r="G50" s="1">
        <f t="shared" si="26"/>
        <v>-4.4123491206231498E-2</v>
      </c>
      <c r="H50" s="1">
        <f t="shared" si="27"/>
        <v>-4.6332903819300539E-2</v>
      </c>
      <c r="I50" s="1"/>
      <c r="J50" s="1">
        <f t="shared" si="20"/>
        <v>2.445067378012103E-6</v>
      </c>
      <c r="K50" s="1"/>
    </row>
    <row r="51" spans="1:11" ht="23.25">
      <c r="A51" s="1">
        <f t="shared" si="21"/>
        <v>5</v>
      </c>
      <c r="B51" s="1">
        <f t="shared" si="22"/>
        <v>0.14341234550610973</v>
      </c>
      <c r="C51" s="1">
        <f t="shared" si="28"/>
        <v>0.1434126956503084</v>
      </c>
      <c r="D51" s="1">
        <f t="shared" si="23"/>
        <v>-4.4127010211228189E-2</v>
      </c>
      <c r="E51" s="1">
        <f t="shared" si="24"/>
        <v>-4.2015817286668866E-2</v>
      </c>
      <c r="F51" s="1">
        <f t="shared" si="25"/>
        <v>-4.2116350680381817E-2</v>
      </c>
      <c r="G51" s="1">
        <f t="shared" si="26"/>
        <v>-4.0115228330040845E-2</v>
      </c>
      <c r="H51" s="1">
        <f t="shared" si="27"/>
        <v>-4.2084429079228394E-2</v>
      </c>
      <c r="I51" s="1"/>
      <c r="J51" s="1">
        <f t="shared" si="20"/>
        <v>2.4415206196328867E-6</v>
      </c>
      <c r="K51" s="1"/>
    </row>
    <row r="52" spans="1:11" ht="23.25">
      <c r="A52" s="1"/>
      <c r="B52" s="1"/>
      <c r="C52" s="1"/>
      <c r="D52" s="1"/>
      <c r="J52" s="1"/>
    </row>
    <row r="53" spans="1:11" ht="23.25">
      <c r="A53" s="5" t="s">
        <v>0</v>
      </c>
      <c r="B53" s="4">
        <v>0.125</v>
      </c>
      <c r="C53" s="1"/>
      <c r="D53" s="1"/>
      <c r="J53" s="1"/>
    </row>
    <row r="54" spans="1:11" ht="23.25">
      <c r="A54" s="1"/>
      <c r="B54" s="1"/>
      <c r="C54" s="10" t="s">
        <v>29</v>
      </c>
      <c r="D54" s="10"/>
      <c r="E54" s="10"/>
      <c r="F54" s="10"/>
      <c r="G54" s="10"/>
      <c r="H54" s="10"/>
      <c r="J54" s="1"/>
    </row>
    <row r="55" spans="1:11" ht="23.25">
      <c r="A55" s="1" t="s">
        <v>7</v>
      </c>
      <c r="B55" s="1" t="b">
        <v>1</v>
      </c>
      <c r="C55" s="1" t="s">
        <v>6</v>
      </c>
      <c r="D55" s="1" t="s">
        <v>15</v>
      </c>
      <c r="E55" s="1" t="s">
        <v>16</v>
      </c>
      <c r="F55" s="1" t="s">
        <v>20</v>
      </c>
      <c r="G55" s="1" t="s">
        <v>21</v>
      </c>
      <c r="H55" s="1" t="s">
        <v>22</v>
      </c>
      <c r="J55" s="2" t="s">
        <v>19</v>
      </c>
    </row>
    <row r="56" spans="1:11" ht="23.25">
      <c r="A56" s="1">
        <v>0</v>
      </c>
      <c r="B56" s="1">
        <f t="shared" ref="B56:B96" si="29">(1 + A56/8)^(-4)</f>
        <v>1</v>
      </c>
      <c r="C56" s="1">
        <v>1</v>
      </c>
      <c r="D56" s="1">
        <f xml:space="preserve"> - (C56^1.25)/2</f>
        <v>-0.5</v>
      </c>
      <c r="E56" s="1">
        <f xml:space="preserve"> - ((C56+B$53*D56/2)^1.25)/2</f>
        <v>-0.4805456482836899</v>
      </c>
      <c r="F56" s="1">
        <f xml:space="preserve"> - ((C56+B$53*E56/2)^1.25)/2</f>
        <v>-0.48129969427683783</v>
      </c>
      <c r="G56" s="1">
        <f xml:space="preserve"> - ((C56+B$53*F56)^1.25)/2</f>
        <v>-0.46268560543398668</v>
      </c>
      <c r="H56" s="1">
        <f>1/6*(D56 + 2*E56 + 2*F56 + G56)</f>
        <v>-0.48106271509250698</v>
      </c>
      <c r="J56" s="1">
        <f t="shared" ref="J56:J96" si="30">ABS(B56-C56)/B56</f>
        <v>0</v>
      </c>
    </row>
    <row r="57" spans="1:11" ht="23.25">
      <c r="A57" s="1">
        <f t="shared" ref="A57:A96" si="31">A56 + B$53</f>
        <v>0.125</v>
      </c>
      <c r="B57" s="1">
        <f t="shared" si="29"/>
        <v>0.93986714750884071</v>
      </c>
      <c r="C57" s="1">
        <f xml:space="preserve"> C56  +  B$53 * H56</f>
        <v>0.93986716061343667</v>
      </c>
      <c r="D57" s="1">
        <f t="shared" ref="D57:D96" si="32" xml:space="preserve"> - (C57^1.25)/2</f>
        <v>-0.4627038345302576</v>
      </c>
      <c r="E57" s="1">
        <f t="shared" ref="E57:E96" si="33" xml:space="preserve"> - ((C57+B$53*D57/2)^1.25)/2</f>
        <v>-0.44497651418125278</v>
      </c>
      <c r="F57" s="1">
        <f t="shared" ref="F57:F96" si="34" xml:space="preserve"> - ((C57+B$53*E57/2)^1.25)/2</f>
        <v>-0.4456531306229109</v>
      </c>
      <c r="G57" s="1">
        <f t="shared" ref="G57:G96" si="35" xml:space="preserve"> - ((C57+B$53*F57)^1.25)/2</f>
        <v>-0.42868067138599986</v>
      </c>
      <c r="H57" s="1">
        <f t="shared" ref="H57:H96" si="36">1/6*(D57 + 2*E57 + 2*F57 + G57)</f>
        <v>-0.44544063258743077</v>
      </c>
      <c r="J57" s="1">
        <f t="shared" si="30"/>
        <v>1.3943030138530946E-8</v>
      </c>
    </row>
    <row r="58" spans="1:11" ht="23.25">
      <c r="A58" s="1">
        <f t="shared" si="31"/>
        <v>0.25</v>
      </c>
      <c r="B58" s="1">
        <f t="shared" si="29"/>
        <v>0.88418705799121522</v>
      </c>
      <c r="C58" s="1">
        <f t="shared" ref="C58:C96" si="37" xml:space="preserve"> C57  +  B$53 * H57</f>
        <v>0.8841870815400078</v>
      </c>
      <c r="D58" s="1">
        <f t="shared" si="32"/>
        <v>-0.42869676966167564</v>
      </c>
      <c r="E58" s="1">
        <f t="shared" si="33"/>
        <v>-0.41252023733875143</v>
      </c>
      <c r="F58" s="1">
        <f t="shared" si="34"/>
        <v>-0.41312837865053442</v>
      </c>
      <c r="G58" s="1">
        <f t="shared" si="35"/>
        <v>-0.39763108190616009</v>
      </c>
      <c r="H58" s="1">
        <f t="shared" si="36"/>
        <v>-0.4129375139244012</v>
      </c>
      <c r="J58" s="1">
        <f t="shared" si="30"/>
        <v>2.6633269928306256E-8</v>
      </c>
    </row>
    <row r="59" spans="1:11" ht="23.25">
      <c r="A59" s="1">
        <f t="shared" si="31"/>
        <v>0.375</v>
      </c>
      <c r="B59" s="1">
        <f t="shared" si="29"/>
        <v>0.83256986050552717</v>
      </c>
      <c r="C59" s="1">
        <f t="shared" si="37"/>
        <v>0.83256989229945766</v>
      </c>
      <c r="D59" s="1">
        <f t="shared" si="32"/>
        <v>-0.39764532549155368</v>
      </c>
      <c r="E59" s="1">
        <f t="shared" si="33"/>
        <v>-0.38286359570618117</v>
      </c>
      <c r="F59" s="1">
        <f t="shared" si="34"/>
        <v>-0.38341106804098013</v>
      </c>
      <c r="G59" s="1">
        <f t="shared" si="35"/>
        <v>-0.36924148350235014</v>
      </c>
      <c r="H59" s="1">
        <f t="shared" si="36"/>
        <v>-0.38323935608137105</v>
      </c>
      <c r="J59" s="1">
        <f t="shared" si="30"/>
        <v>3.8187702914263906E-8</v>
      </c>
    </row>
    <row r="60" spans="1:11" ht="23.25">
      <c r="A60" s="1">
        <f t="shared" si="31"/>
        <v>0.5</v>
      </c>
      <c r="B60" s="1">
        <f t="shared" si="29"/>
        <v>0.78466493456735431</v>
      </c>
      <c r="C60" s="1">
        <f t="shared" si="37"/>
        <v>0.78466497278928626</v>
      </c>
      <c r="D60" s="1">
        <f t="shared" si="32"/>
        <v>-0.36925410933871505</v>
      </c>
      <c r="E60" s="1">
        <f t="shared" si="33"/>
        <v>-0.35572887222956989</v>
      </c>
      <c r="F60" s="1">
        <f t="shared" si="34"/>
        <v>-0.35622249476612983</v>
      </c>
      <c r="G60" s="1">
        <f t="shared" si="35"/>
        <v>-0.34324977932725037</v>
      </c>
      <c r="H60" s="1">
        <f t="shared" si="36"/>
        <v>-0.35606777044289412</v>
      </c>
      <c r="J60" s="1">
        <f t="shared" si="30"/>
        <v>4.8711150796960654E-8</v>
      </c>
    </row>
    <row r="61" spans="1:11" ht="23.25">
      <c r="A61" s="1">
        <f t="shared" si="31"/>
        <v>0.625</v>
      </c>
      <c r="B61" s="1">
        <f t="shared" si="29"/>
        <v>0.74015645833451893</v>
      </c>
      <c r="C61" s="1">
        <f t="shared" si="37"/>
        <v>0.74015650148392453</v>
      </c>
      <c r="D61" s="1">
        <f t="shared" si="32"/>
        <v>-0.34326099119827308</v>
      </c>
      <c r="E61" s="1">
        <f t="shared" si="33"/>
        <v>-0.33086939089155543</v>
      </c>
      <c r="F61" s="1">
        <f t="shared" si="34"/>
        <v>-0.33131513255431311</v>
      </c>
      <c r="G61" s="1">
        <f t="shared" si="35"/>
        <v>-0.3194229751972828</v>
      </c>
      <c r="H61" s="1">
        <f t="shared" si="36"/>
        <v>-0.33117550221454883</v>
      </c>
      <c r="J61" s="1">
        <f t="shared" si="30"/>
        <v>5.8297681683707291E-8</v>
      </c>
    </row>
    <row r="62" spans="1:11" ht="23.25">
      <c r="A62" s="1">
        <f t="shared" si="31"/>
        <v>0.75</v>
      </c>
      <c r="B62" s="1">
        <f t="shared" si="29"/>
        <v>0.69875951686797166</v>
      </c>
      <c r="C62" s="1">
        <f t="shared" si="37"/>
        <v>0.6987595637071059</v>
      </c>
      <c r="D62" s="1">
        <f t="shared" si="32"/>
        <v>-0.31943294876200684</v>
      </c>
      <c r="E62" s="1">
        <f t="shared" si="33"/>
        <v>-0.3080656676967562</v>
      </c>
      <c r="F62" s="1">
        <f t="shared" si="34"/>
        <v>-0.30846876332933143</v>
      </c>
      <c r="G62" s="1">
        <f t="shared" si="35"/>
        <v>-0.29755359418914967</v>
      </c>
      <c r="H62" s="1">
        <f t="shared" si="36"/>
        <v>-0.30834256750055522</v>
      </c>
      <c r="J62" s="1">
        <f t="shared" si="30"/>
        <v>6.703183728761134E-8</v>
      </c>
    </row>
    <row r="63" spans="1:11" ht="23.25">
      <c r="A63" s="1">
        <f t="shared" si="31"/>
        <v>0.875</v>
      </c>
      <c r="B63" s="1">
        <f t="shared" si="29"/>
        <v>0.66021669326007992</v>
      </c>
      <c r="C63" s="1">
        <f t="shared" si="37"/>
        <v>0.66021674276953646</v>
      </c>
      <c r="D63" s="1">
        <f t="shared" si="32"/>
        <v>-0.29756248119296957</v>
      </c>
      <c r="E63" s="1">
        <f t="shared" si="33"/>
        <v>-0.28712208469327127</v>
      </c>
      <c r="F63" s="1">
        <f t="shared" si="34"/>
        <v>-0.28748713400833076</v>
      </c>
      <c r="G63" s="1">
        <f t="shared" si="35"/>
        <v>-0.2774565753694565</v>
      </c>
      <c r="H63" s="1">
        <f t="shared" si="36"/>
        <v>-0.28737291566093837</v>
      </c>
      <c r="J63" s="1">
        <f t="shared" si="30"/>
        <v>7.4989707227800599E-8</v>
      </c>
    </row>
    <row r="64" spans="1:11" ht="23.25">
      <c r="A64" s="1">
        <f t="shared" si="31"/>
        <v>1</v>
      </c>
      <c r="B64" s="1">
        <f t="shared" si="29"/>
        <v>0.62429507696997411</v>
      </c>
      <c r="C64" s="1">
        <f t="shared" si="37"/>
        <v>0.62429512831191913</v>
      </c>
      <c r="D64" s="1">
        <f t="shared" si="32"/>
        <v>-0.27746450717662491</v>
      </c>
      <c r="E64" s="1">
        <f t="shared" si="33"/>
        <v>-0.26786400990452003</v>
      </c>
      <c r="F64" s="1">
        <f t="shared" si="34"/>
        <v>-0.26819506195840143</v>
      </c>
      <c r="G64" s="1">
        <f t="shared" si="35"/>
        <v>-0.25896658571140307</v>
      </c>
      <c r="H64" s="1">
        <f t="shared" si="36"/>
        <v>-0.26809153943564512</v>
      </c>
      <c r="J64" s="1">
        <f t="shared" si="30"/>
        <v>8.2239868489671466E-8</v>
      </c>
    </row>
    <row r="65" spans="1:10" ht="23.25">
      <c r="A65" s="1">
        <f t="shared" si="31"/>
        <v>1.125</v>
      </c>
      <c r="B65" s="1">
        <f t="shared" si="29"/>
        <v>0.59078363339475848</v>
      </c>
      <c r="C65" s="1">
        <f t="shared" si="37"/>
        <v>0.59078368588246355</v>
      </c>
      <c r="D65" s="1">
        <f t="shared" si="32"/>
        <v>-0.25897367627589724</v>
      </c>
      <c r="E65" s="1">
        <f t="shared" si="33"/>
        <v>-0.25013529828696968</v>
      </c>
      <c r="F65" s="1">
        <f t="shared" si="34"/>
        <v>-0.25043592375861934</v>
      </c>
      <c r="G65" s="1">
        <f t="shared" si="35"/>
        <v>-0.24193568544436442</v>
      </c>
      <c r="H65" s="1">
        <f t="shared" si="36"/>
        <v>-0.25034196763523991</v>
      </c>
      <c r="J65" s="1">
        <f t="shared" si="30"/>
        <v>8.8844209799031565E-8</v>
      </c>
    </row>
    <row r="66" spans="1:10" ht="23.25">
      <c r="A66" s="1">
        <f t="shared" si="31"/>
        <v>1.25</v>
      </c>
      <c r="B66" s="1">
        <f t="shared" si="29"/>
        <v>0.55949088685550497</v>
      </c>
      <c r="C66" s="1">
        <f t="shared" si="37"/>
        <v>0.55949093992805854</v>
      </c>
      <c r="D66" s="1">
        <f t="shared" si="32"/>
        <v>-0.24194203381457199</v>
      </c>
      <c r="E66" s="1">
        <f t="shared" si="33"/>
        <v>-0.23379611899347308</v>
      </c>
      <c r="F66" s="1">
        <f t="shared" si="34"/>
        <v>-0.2340694721634228</v>
      </c>
      <c r="G66" s="1">
        <f t="shared" si="35"/>
        <v>-0.2262312963863162</v>
      </c>
      <c r="H66" s="1">
        <f t="shared" si="36"/>
        <v>-0.23398408541911334</v>
      </c>
      <c r="J66" s="1">
        <f t="shared" si="30"/>
        <v>9.4858656004927811E-8</v>
      </c>
    </row>
    <row r="67" spans="1:10" ht="23.25">
      <c r="A67" s="1">
        <f t="shared" si="31"/>
        <v>1.375</v>
      </c>
      <c r="B67" s="1">
        <f t="shared" si="29"/>
        <v>0.53024287604938269</v>
      </c>
      <c r="C67" s="1">
        <f t="shared" si="37"/>
        <v>0.5302429292506694</v>
      </c>
      <c r="D67" s="1">
        <f t="shared" si="32"/>
        <v>-0.22623698882175655</v>
      </c>
      <c r="E67" s="1">
        <f t="shared" si="33"/>
        <v>-0.21872106268359867</v>
      </c>
      <c r="F67" s="1">
        <f t="shared" si="34"/>
        <v>-0.21896993469358222</v>
      </c>
      <c r="G67" s="1">
        <f t="shared" si="35"/>
        <v>-0.21173443056395833</v>
      </c>
      <c r="H67" s="1">
        <f t="shared" si="36"/>
        <v>-0.21889223569001276</v>
      </c>
      <c r="J67" s="1">
        <f t="shared" si="30"/>
        <v>1.0033380760485017E-7</v>
      </c>
    </row>
    <row r="68" spans="1:10" ht="23.25">
      <c r="A68" s="1">
        <f t="shared" si="31"/>
        <v>1.5</v>
      </c>
      <c r="B68" s="1">
        <f t="shared" si="29"/>
        <v>0.5028813468282165</v>
      </c>
      <c r="C68" s="1">
        <f t="shared" si="37"/>
        <v>0.50288139978941782</v>
      </c>
      <c r="D68" s="1">
        <f t="shared" si="32"/>
        <v>-0.21173954232830275</v>
      </c>
      <c r="E68" s="1">
        <f t="shared" si="33"/>
        <v>-0.20479748968465306</v>
      </c>
      <c r="F68" s="1">
        <f t="shared" si="34"/>
        <v>-0.20502435439903552</v>
      </c>
      <c r="G68" s="1">
        <f t="shared" si="35"/>
        <v>-0.19833814290533039</v>
      </c>
      <c r="H68" s="1">
        <f t="shared" si="36"/>
        <v>-0.2049535622335017</v>
      </c>
      <c r="J68" s="1">
        <f t="shared" si="30"/>
        <v>1.0531550165344344E-7</v>
      </c>
    </row>
    <row r="69" spans="1:10" ht="23.25">
      <c r="A69" s="1">
        <f t="shared" si="31"/>
        <v>1.625</v>
      </c>
      <c r="B69" s="1">
        <f t="shared" si="29"/>
        <v>0.47726215208522071</v>
      </c>
      <c r="C69" s="1">
        <f t="shared" si="37"/>
        <v>0.4772622045102301</v>
      </c>
      <c r="D69" s="1">
        <f t="shared" si="32"/>
        <v>-0.1983427397886684</v>
      </c>
      <c r="E69" s="1">
        <f t="shared" si="33"/>
        <v>-0.19192408571613981</v>
      </c>
      <c r="F69" s="1">
        <f t="shared" si="34"/>
        <v>-0.19213113929218439</v>
      </c>
      <c r="G69" s="1">
        <f t="shared" si="35"/>
        <v>-0.18594617721759735</v>
      </c>
      <c r="H69" s="1">
        <f t="shared" si="36"/>
        <v>-0.19206656117048571</v>
      </c>
      <c r="J69" s="1">
        <f t="shared" si="30"/>
        <v>1.0984531071681883E-7</v>
      </c>
    </row>
    <row r="70" spans="1:10" ht="23.25">
      <c r="A70" s="1">
        <f t="shared" si="31"/>
        <v>1.75</v>
      </c>
      <c r="B70" s="1">
        <f t="shared" si="29"/>
        <v>0.45325383271066777</v>
      </c>
      <c r="C70" s="1">
        <f t="shared" si="37"/>
        <v>0.45325388436391939</v>
      </c>
      <c r="D70" s="1">
        <f t="shared" si="32"/>
        <v>-0.18595031683168542</v>
      </c>
      <c r="E70" s="1">
        <f t="shared" si="33"/>
        <v>-0.18000959684644496</v>
      </c>
      <c r="F70" s="1">
        <f t="shared" si="34"/>
        <v>-0.18019879194321231</v>
      </c>
      <c r="G70" s="1">
        <f t="shared" si="35"/>
        <v>-0.17447177922017629</v>
      </c>
      <c r="H70" s="1">
        <f t="shared" si="36"/>
        <v>-0.18013981227186271</v>
      </c>
      <c r="J70" s="1">
        <f t="shared" si="30"/>
        <v>1.1396098144711911E-7</v>
      </c>
    </row>
    <row r="71" spans="1:10" ht="23.25">
      <c r="A71" s="1">
        <f t="shared" si="31"/>
        <v>1.875</v>
      </c>
      <c r="B71" s="1">
        <f t="shared" si="29"/>
        <v>0.43073635713363473</v>
      </c>
      <c r="C71" s="1">
        <f t="shared" si="37"/>
        <v>0.43073640782993655</v>
      </c>
      <c r="D71" s="1">
        <f t="shared" si="32"/>
        <v>-0.17447551210289131</v>
      </c>
      <c r="E71" s="1">
        <f t="shared" si="33"/>
        <v>-0.16897171951706885</v>
      </c>
      <c r="F71" s="1">
        <f t="shared" si="34"/>
        <v>-0.16914479492569726</v>
      </c>
      <c r="G71" s="1">
        <f t="shared" si="35"/>
        <v>-0.16383665423894458</v>
      </c>
      <c r="H71" s="1">
        <f t="shared" si="36"/>
        <v>-0.16909086587122801</v>
      </c>
      <c r="J71" s="1">
        <f t="shared" si="30"/>
        <v>1.1769682540976198E-7</v>
      </c>
    </row>
    <row r="72" spans="1:10" ht="23.25">
      <c r="A72" s="1">
        <f t="shared" si="31"/>
        <v>2</v>
      </c>
      <c r="B72" s="1">
        <f t="shared" si="29"/>
        <v>0.40960000000000002</v>
      </c>
      <c r="C72" s="1">
        <f t="shared" si="37"/>
        <v>0.40960004959603302</v>
      </c>
      <c r="D72" s="1">
        <f t="shared" si="32"/>
        <v>-0.16384002479801688</v>
      </c>
      <c r="E72" s="1">
        <f t="shared" si="33"/>
        <v>-0.15873612498053422</v>
      </c>
      <c r="F72" s="1">
        <f t="shared" si="34"/>
        <v>-0.15889463133634205</v>
      </c>
      <c r="G72" s="1">
        <f t="shared" si="35"/>
        <v>-0.15397005040257938</v>
      </c>
      <c r="H72" s="1">
        <f t="shared" si="36"/>
        <v>-0.15884526463905813</v>
      </c>
      <c r="J72" s="1">
        <f t="shared" si="30"/>
        <v>1.2108406494799016E-7</v>
      </c>
    </row>
    <row r="73" spans="1:10" ht="23.25">
      <c r="A73" s="1">
        <f t="shared" si="31"/>
        <v>2.125</v>
      </c>
      <c r="B73" s="1">
        <f t="shared" si="29"/>
        <v>0.38974434312894585</v>
      </c>
      <c r="C73" s="1">
        <f t="shared" si="37"/>
        <v>0.38974439151615076</v>
      </c>
      <c r="D73" s="1">
        <f t="shared" si="32"/>
        <v>-0.15397309772363571</v>
      </c>
      <c r="E73" s="1">
        <f t="shared" si="33"/>
        <v>-0.14923560046298404</v>
      </c>
      <c r="F73" s="1">
        <f t="shared" si="34"/>
        <v>-0.14938092259786545</v>
      </c>
      <c r="G73" s="1">
        <f t="shared" si="35"/>
        <v>-0.14480795091708071</v>
      </c>
      <c r="H73" s="1">
        <f t="shared" si="36"/>
        <v>-0.14933568246040255</v>
      </c>
      <c r="J73" s="1">
        <f t="shared" si="30"/>
        <v>1.2415114103018062E-7</v>
      </c>
    </row>
    <row r="74" spans="1:10" ht="23.25">
      <c r="A74" s="1">
        <f t="shared" si="31"/>
        <v>2.25</v>
      </c>
      <c r="B74" s="1">
        <f t="shared" si="29"/>
        <v>0.37107738410997959</v>
      </c>
      <c r="C74" s="1">
        <f t="shared" si="37"/>
        <v>0.37107743120860043</v>
      </c>
      <c r="D74" s="1">
        <f t="shared" si="32"/>
        <v>-0.14481070945688063</v>
      </c>
      <c r="E74" s="1">
        <f t="shared" si="33"/>
        <v>-0.14040929187177284</v>
      </c>
      <c r="F74" s="1">
        <f t="shared" si="34"/>
        <v>-0.14054266828014211</v>
      </c>
      <c r="G74" s="1">
        <f t="shared" si="35"/>
        <v>-0.13629236131156572</v>
      </c>
      <c r="H74" s="1">
        <f t="shared" si="36"/>
        <v>-0.14050116517871269</v>
      </c>
      <c r="J74" s="1">
        <f t="shared" si="30"/>
        <v>1.2692398635315242E-7</v>
      </c>
    </row>
    <row r="75" spans="1:10" ht="23.25">
      <c r="A75" s="1">
        <f t="shared" si="31"/>
        <v>2.375</v>
      </c>
      <c r="B75" s="1">
        <f t="shared" si="29"/>
        <v>0.3535147398071668</v>
      </c>
      <c r="C75" s="1">
        <f t="shared" si="37"/>
        <v>0.35351478556126137</v>
      </c>
      <c r="D75" s="1">
        <f t="shared" si="32"/>
        <v>-0.13629486149389336</v>
      </c>
      <c r="E75" s="1">
        <f t="shared" si="33"/>
        <v>-0.13220203499656311</v>
      </c>
      <c r="F75" s="1">
        <f t="shared" si="34"/>
        <v>-0.1323245748167263</v>
      </c>
      <c r="G75" s="1">
        <f t="shared" si="35"/>
        <v>-0.12837067951546835</v>
      </c>
      <c r="H75" s="1">
        <f t="shared" si="36"/>
        <v>-0.13228646010599007</v>
      </c>
      <c r="J75" s="1">
        <f t="shared" si="30"/>
        <v>1.294262711467062E-7</v>
      </c>
    </row>
    <row r="76" spans="1:10" ht="23.25">
      <c r="A76" s="1">
        <f t="shared" si="31"/>
        <v>2.5</v>
      </c>
      <c r="B76" s="1">
        <f t="shared" si="29"/>
        <v>0.33697893367475484</v>
      </c>
      <c r="C76" s="1">
        <f t="shared" si="37"/>
        <v>0.33697897804801263</v>
      </c>
      <c r="D76" s="1">
        <f t="shared" si="32"/>
        <v>-0.12837294824431542</v>
      </c>
      <c r="E76" s="1">
        <f t="shared" si="33"/>
        <v>-0.12456376396115859</v>
      </c>
      <c r="F76" s="1">
        <f t="shared" si="34"/>
        <v>-0.12467646181407381</v>
      </c>
      <c r="G76" s="1">
        <f t="shared" si="35"/>
        <v>-0.12099513830061688</v>
      </c>
      <c r="H76" s="1">
        <f t="shared" si="36"/>
        <v>-0.12464142301589953</v>
      </c>
      <c r="J76" s="1">
        <f t="shared" si="30"/>
        <v>1.3167961957293967E-7</v>
      </c>
    </row>
    <row r="77" spans="1:10" ht="23.25">
      <c r="A77" s="1">
        <f t="shared" si="31"/>
        <v>2.625</v>
      </c>
      <c r="B77" s="1">
        <f t="shared" si="29"/>
        <v>0.32139875719878835</v>
      </c>
      <c r="C77" s="1">
        <f t="shared" si="37"/>
        <v>0.32139880017102518</v>
      </c>
      <c r="D77" s="1">
        <f t="shared" si="32"/>
        <v>-0.12099719940294976</v>
      </c>
      <c r="E77" s="1">
        <f t="shared" si="33"/>
        <v>-0.11744898722360164</v>
      </c>
      <c r="F77" s="1">
        <f t="shared" si="34"/>
        <v>-0.11755273620058415</v>
      </c>
      <c r="G77" s="1">
        <f t="shared" si="35"/>
        <v>-0.11412231104797961</v>
      </c>
      <c r="H77" s="1">
        <f t="shared" si="36"/>
        <v>-0.11752049288321682</v>
      </c>
      <c r="J77" s="1">
        <f t="shared" si="30"/>
        <v>1.3370380520140021E-7</v>
      </c>
    </row>
    <row r="78" spans="1:10" ht="23.25">
      <c r="A78" s="1">
        <f t="shared" si="31"/>
        <v>2.75</v>
      </c>
      <c r="B78" s="1">
        <f t="shared" si="29"/>
        <v>0.30670869699640313</v>
      </c>
      <c r="C78" s="1">
        <f t="shared" si="37"/>
        <v>0.30670873856062308</v>
      </c>
      <c r="D78" s="1">
        <f t="shared" si="32"/>
        <v>-0.11412418565643867</v>
      </c>
      <c r="E78" s="1">
        <f t="shared" si="33"/>
        <v>-0.11081632273634456</v>
      </c>
      <c r="F78" s="1">
        <f t="shared" si="34"/>
        <v>-0.11091192578477682</v>
      </c>
      <c r="G78" s="1">
        <f t="shared" si="35"/>
        <v>-0.10771267301699292</v>
      </c>
      <c r="H78" s="1">
        <f t="shared" si="36"/>
        <v>-0.11088222595261239</v>
      </c>
      <c r="J78" s="1">
        <f t="shared" si="30"/>
        <v>1.3551692652263617E-7</v>
      </c>
    </row>
    <row r="79" spans="1:10" ht="23.25">
      <c r="A79" s="1">
        <f t="shared" si="31"/>
        <v>2.875</v>
      </c>
      <c r="B79" s="1">
        <f t="shared" si="29"/>
        <v>0.292848420156614</v>
      </c>
      <c r="C79" s="1">
        <f t="shared" si="37"/>
        <v>0.29284846031654654</v>
      </c>
      <c r="D79" s="1">
        <f t="shared" si="32"/>
        <v>-0.1077143799012526</v>
      </c>
      <c r="E79" s="1">
        <f t="shared" si="33"/>
        <v>-0.104628085001884</v>
      </c>
      <c r="F79" s="1">
        <f t="shared" si="34"/>
        <v>-0.10471626492209248</v>
      </c>
      <c r="G79" s="1">
        <f t="shared" si="35"/>
        <v>-0.1017302113376797</v>
      </c>
      <c r="H79" s="1">
        <f t="shared" si="36"/>
        <v>-0.10468888184781419</v>
      </c>
      <c r="J79" s="1">
        <f t="shared" si="30"/>
        <v>1.3713556154633899E-7</v>
      </c>
    </row>
    <row r="80" spans="1:10" ht="23.25">
      <c r="A80" s="1">
        <f t="shared" si="31"/>
        <v>3</v>
      </c>
      <c r="B80" s="1">
        <f t="shared" si="29"/>
        <v>0.27976231131753293</v>
      </c>
      <c r="C80" s="1">
        <f t="shared" si="37"/>
        <v>0.27976235008556977</v>
      </c>
      <c r="D80" s="1">
        <f t="shared" si="32"/>
        <v>-0.10173176719184721</v>
      </c>
      <c r="E80" s="1">
        <f t="shared" si="33"/>
        <v>-9.8849917721599997E-2</v>
      </c>
      <c r="F80" s="1">
        <f t="shared" si="34"/>
        <v>-9.8931325957672053E-2</v>
      </c>
      <c r="G80" s="1">
        <f t="shared" si="35"/>
        <v>-9.6142077839259293E-2</v>
      </c>
      <c r="H80" s="1">
        <f t="shared" si="36"/>
        <v>-9.89060553982751E-2</v>
      </c>
      <c r="J80" s="1">
        <f t="shared" si="30"/>
        <v>1.3857490901385933E-7</v>
      </c>
    </row>
    <row r="81" spans="1:10" ht="23.25">
      <c r="A81" s="1">
        <f t="shared" si="31"/>
        <v>3.125</v>
      </c>
      <c r="B81" s="1">
        <f t="shared" si="29"/>
        <v>0.26739905576531764</v>
      </c>
      <c r="C81" s="1">
        <f t="shared" si="37"/>
        <v>0.26739909316078536</v>
      </c>
      <c r="D81" s="1">
        <f t="shared" si="32"/>
        <v>-9.6143497531560665E-2</v>
      </c>
      <c r="E81" s="1">
        <f t="shared" si="33"/>
        <v>-9.3450466561298504E-2</v>
      </c>
      <c r="F81" s="1">
        <f t="shared" si="34"/>
        <v>-9.3525690942839079E-2</v>
      </c>
      <c r="G81" s="1">
        <f t="shared" si="35"/>
        <v>-9.0918279596270968E-2</v>
      </c>
      <c r="H81" s="1">
        <f t="shared" si="36"/>
        <v>-9.3502348689351145E-2</v>
      </c>
      <c r="J81" s="1">
        <f t="shared" si="30"/>
        <v>1.3984891463203989E-7</v>
      </c>
    </row>
    <row r="82" spans="1:10" ht="23.25">
      <c r="A82" s="1">
        <f t="shared" si="31"/>
        <v>3.25</v>
      </c>
      <c r="B82" s="1">
        <f t="shared" si="29"/>
        <v>0.25571126352690138</v>
      </c>
      <c r="C82" s="1">
        <f t="shared" si="37"/>
        <v>0.25571129957461647</v>
      </c>
      <c r="D82" s="1">
        <f t="shared" si="32"/>
        <v>-9.0919576386327486E-2</v>
      </c>
      <c r="E82" s="1">
        <f t="shared" si="33"/>
        <v>-8.8401087266778741E-2</v>
      </c>
      <c r="F82" s="1">
        <f t="shared" si="34"/>
        <v>-8.8470658836705199E-2</v>
      </c>
      <c r="G82" s="1">
        <f t="shared" si="35"/>
        <v>-8.6031402733363127E-2</v>
      </c>
      <c r="H82" s="1">
        <f t="shared" si="36"/>
        <v>-8.8449078554443089E-2</v>
      </c>
      <c r="J82" s="1">
        <f t="shared" si="30"/>
        <v>1.4097038430573505E-7</v>
      </c>
    </row>
    <row r="83" spans="1:10" ht="23.25">
      <c r="A83" s="1">
        <f t="shared" si="31"/>
        <v>3.375</v>
      </c>
      <c r="B83" s="1">
        <f t="shared" si="29"/>
        <v>0.24465513002624967</v>
      </c>
      <c r="C83" s="1">
        <f t="shared" si="37"/>
        <v>0.24465516475531107</v>
      </c>
      <c r="D83" s="1">
        <f t="shared" si="32"/>
        <v>-8.6032588461565612E-2</v>
      </c>
      <c r="E83" s="1">
        <f t="shared" si="33"/>
        <v>-8.367558497397147E-2</v>
      </c>
      <c r="F83" s="1">
        <f t="shared" si="34"/>
        <v>-8.3739984018797259E-2</v>
      </c>
      <c r="G83" s="1">
        <f t="shared" si="35"/>
        <v>-8.1456365598790062E-2</v>
      </c>
      <c r="H83" s="1">
        <f t="shared" si="36"/>
        <v>-8.3720015340982182E-2</v>
      </c>
      <c r="J83" s="1">
        <f t="shared" si="30"/>
        <v>1.4195108600715642E-7</v>
      </c>
    </row>
    <row r="84" spans="1:10" ht="23.25">
      <c r="A84" s="1">
        <f t="shared" si="31"/>
        <v>3.5</v>
      </c>
      <c r="B84" s="1">
        <f t="shared" si="29"/>
        <v>0.23419012939490638</v>
      </c>
      <c r="C84" s="1">
        <f t="shared" si="37"/>
        <v>0.23419016283768829</v>
      </c>
      <c r="D84" s="1">
        <f t="shared" si="32"/>
        <v>-8.1457450851612018E-2</v>
      </c>
      <c r="E84" s="1">
        <f t="shared" si="33"/>
        <v>-7.9249981085412757E-2</v>
      </c>
      <c r="F84" s="1">
        <f t="shared" si="34"/>
        <v>-7.9309642468567809E-2</v>
      </c>
      <c r="G84" s="1">
        <f t="shared" si="35"/>
        <v>-7.7170197907749982E-2</v>
      </c>
      <c r="H84" s="1">
        <f t="shared" si="36"/>
        <v>-7.9291149311220527E-2</v>
      </c>
      <c r="J84" s="1">
        <f t="shared" si="30"/>
        <v>1.4280184220947871E-7</v>
      </c>
    </row>
    <row r="85" spans="1:10" ht="23.25">
      <c r="A85" s="1">
        <f t="shared" si="31"/>
        <v>3.625</v>
      </c>
      <c r="B85" s="1">
        <f t="shared" si="29"/>
        <v>0.22427873698247264</v>
      </c>
      <c r="C85" s="1">
        <f t="shared" si="37"/>
        <v>0.22427876917378572</v>
      </c>
      <c r="D85" s="1">
        <f t="shared" si="32"/>
        <v>-7.7171192162276039E-2</v>
      </c>
      <c r="E85" s="1">
        <f t="shared" si="33"/>
        <v>-7.5102304540337061E-2</v>
      </c>
      <c r="F85" s="1">
        <f t="shared" si="34"/>
        <v>-7.5157622425482309E-2</v>
      </c>
      <c r="G85" s="1">
        <f t="shared" si="35"/>
        <v>-7.3151842881324633E-2</v>
      </c>
      <c r="H85" s="1">
        <f t="shared" si="36"/>
        <v>-7.514048149587324E-2</v>
      </c>
      <c r="J85" s="1">
        <f t="shared" si="30"/>
        <v>1.4353261267883736E-7</v>
      </c>
    </row>
    <row r="86" spans="1:10" ht="23.25">
      <c r="A86" s="1">
        <f t="shared" si="31"/>
        <v>3.75</v>
      </c>
      <c r="B86" s="1">
        <f t="shared" si="29"/>
        <v>0.21488617801040683</v>
      </c>
      <c r="C86" s="1">
        <f t="shared" si="37"/>
        <v>0.21488620898680158</v>
      </c>
      <c r="D86" s="1">
        <f t="shared" si="32"/>
        <v>-7.3152754631796074E-2</v>
      </c>
      <c r="E86" s="1">
        <f t="shared" si="33"/>
        <v>-7.1212404699879717E-2</v>
      </c>
      <c r="F86" s="1">
        <f t="shared" si="34"/>
        <v>-7.126373673954145E-2</v>
      </c>
      <c r="G86" s="1">
        <f t="shared" si="35"/>
        <v>-6.9381979774533628E-2</v>
      </c>
      <c r="H86" s="1">
        <f t="shared" si="36"/>
        <v>-7.1247836214195337E-2</v>
      </c>
      <c r="J86" s="1">
        <f t="shared" si="30"/>
        <v>1.4415256970739237E-7</v>
      </c>
    </row>
    <row r="87" spans="1:10" ht="23.25">
      <c r="A87" s="1">
        <f t="shared" si="31"/>
        <v>3.875</v>
      </c>
      <c r="B87" s="1">
        <f t="shared" si="29"/>
        <v>0.20598019966083747</v>
      </c>
      <c r="C87" s="1">
        <f t="shared" si="37"/>
        <v>0.20598022946002717</v>
      </c>
      <c r="D87" s="1">
        <f t="shared" si="32"/>
        <v>-6.9382816643309558E-2</v>
      </c>
      <c r="E87" s="1">
        <f t="shared" si="33"/>
        <v>-6.7561783410573242E-2</v>
      </c>
      <c r="F87" s="1">
        <f t="shared" si="34"/>
        <v>-6.7609454465449553E-2</v>
      </c>
      <c r="G87" s="1">
        <f t="shared" si="35"/>
        <v>-6.584286450601165E-2</v>
      </c>
      <c r="H87" s="1">
        <f t="shared" si="36"/>
        <v>-6.7594692816894467E-2</v>
      </c>
      <c r="J87" s="1">
        <f t="shared" si="30"/>
        <v>1.4467016610435859E-7</v>
      </c>
    </row>
    <row r="88" spans="1:10" ht="23.25">
      <c r="A88" s="1">
        <f t="shared" si="31"/>
        <v>4</v>
      </c>
      <c r="B88" s="1">
        <f t="shared" si="29"/>
        <v>0.19753086419753085</v>
      </c>
      <c r="C88" s="1">
        <f t="shared" si="37"/>
        <v>0.19753089285791536</v>
      </c>
      <c r="D88" s="1">
        <f t="shared" si="32"/>
        <v>-6.5843633341004043E-2</v>
      </c>
      <c r="E88" s="1">
        <f t="shared" si="33"/>
        <v>-6.4133444105955728E-2</v>
      </c>
      <c r="F88" s="1">
        <f t="shared" si="34"/>
        <v>-6.4177749551681831E-2</v>
      </c>
      <c r="G88" s="1">
        <f t="shared" si="35"/>
        <v>-6.2518186378948667E-2</v>
      </c>
      <c r="H88" s="1">
        <f t="shared" si="36"/>
        <v>-6.4164034505871298E-2</v>
      </c>
      <c r="J88" s="1">
        <f t="shared" si="30"/>
        <v>1.4509319658240205E-7</v>
      </c>
    </row>
    <row r="89" spans="1:10" ht="23.25">
      <c r="A89" s="1">
        <f t="shared" si="31"/>
        <v>4.125</v>
      </c>
      <c r="B89" s="1">
        <f t="shared" si="29"/>
        <v>0.18951036098440696</v>
      </c>
      <c r="C89" s="1">
        <f t="shared" si="37"/>
        <v>0.18951038854468144</v>
      </c>
      <c r="D89" s="1">
        <f t="shared" si="32"/>
        <v>-6.2518893339299192E-2</v>
      </c>
      <c r="E89" s="1">
        <f t="shared" si="33"/>
        <v>-6.0911756064023076E-2</v>
      </c>
      <c r="F89" s="1">
        <f t="shared" si="34"/>
        <v>-6.0952964734812765E-2</v>
      </c>
      <c r="G89" s="1">
        <f t="shared" si="35"/>
        <v>-5.9392939124055875E-2</v>
      </c>
      <c r="H89" s="1">
        <f t="shared" si="36"/>
        <v>-6.0940212343504455E-2</v>
      </c>
      <c r="J89" s="1">
        <f t="shared" si="30"/>
        <v>1.4542885326213043E-7</v>
      </c>
    </row>
    <row r="90" spans="1:10" ht="23.25">
      <c r="A90" s="1">
        <f t="shared" si="31"/>
        <v>4.25</v>
      </c>
      <c r="B90" s="1">
        <f t="shared" si="29"/>
        <v>0.18189283550290808</v>
      </c>
      <c r="C90" s="1">
        <f t="shared" si="37"/>
        <v>0.18189286200174337</v>
      </c>
      <c r="D90" s="1">
        <f t="shared" si="32"/>
        <v>-5.9393589755576424E-2</v>
      </c>
      <c r="E90" s="1">
        <f t="shared" si="33"/>
        <v>-5.7882332162832485E-2</v>
      </c>
      <c r="F90" s="1">
        <f t="shared" si="34"/>
        <v>-5.7920688975064562E-2</v>
      </c>
      <c r="G90" s="1">
        <f t="shared" si="35"/>
        <v>-5.6453304705424603E-2</v>
      </c>
      <c r="H90" s="1">
        <f t="shared" si="36"/>
        <v>-5.7908822789465852E-2</v>
      </c>
      <c r="J90" s="1">
        <f t="shared" si="30"/>
        <v>1.4568377704071879E-7</v>
      </c>
    </row>
    <row r="91" spans="1:10" ht="23.25">
      <c r="A91" s="1">
        <f t="shared" si="31"/>
        <v>4.375</v>
      </c>
      <c r="B91" s="1">
        <f t="shared" si="29"/>
        <v>0.17465423367727709</v>
      </c>
      <c r="C91" s="1">
        <f t="shared" si="37"/>
        <v>0.17465425915306015</v>
      </c>
      <c r="D91" s="1">
        <f t="shared" si="32"/>
        <v>-5.6453904007113198E-2</v>
      </c>
      <c r="E91" s="1">
        <f t="shared" si="33"/>
        <v>-5.5031918672402876E-2</v>
      </c>
      <c r="F91" s="1">
        <f t="shared" si="34"/>
        <v>-5.5067646965741214E-2</v>
      </c>
      <c r="G91" s="1">
        <f t="shared" si="35"/>
        <v>-5.3686548513485581E-2</v>
      </c>
      <c r="H91" s="1">
        <f t="shared" si="36"/>
        <v>-5.5056597299481154E-2</v>
      </c>
      <c r="J91" s="1">
        <f t="shared" si="30"/>
        <v>1.4586410263329624E-7</v>
      </c>
    </row>
    <row r="92" spans="1:10" ht="23.25">
      <c r="A92" s="1">
        <f t="shared" si="31"/>
        <v>4.5</v>
      </c>
      <c r="B92" s="1">
        <f t="shared" si="29"/>
        <v>0.16777216</v>
      </c>
      <c r="C92" s="1">
        <f t="shared" si="37"/>
        <v>0.167772184490625</v>
      </c>
      <c r="D92" s="1">
        <f t="shared" si="32"/>
        <v>-5.3687100996250167E-2</v>
      </c>
      <c r="E92" s="1">
        <f t="shared" si="33"/>
        <v>-5.2348295792076713E-2</v>
      </c>
      <c r="F92" s="1">
        <f t="shared" si="34"/>
        <v>-5.2381599420977309E-2</v>
      </c>
      <c r="G92" s="1">
        <f t="shared" si="35"/>
        <v>-5.108092472948729E-2</v>
      </c>
      <c r="H92" s="1">
        <f t="shared" si="36"/>
        <v>-5.2371302691974243E-2</v>
      </c>
      <c r="J92" s="1">
        <f t="shared" si="30"/>
        <v>1.4597550034646021E-7</v>
      </c>
    </row>
    <row r="93" spans="1:10" ht="23.25">
      <c r="A93" s="1">
        <f t="shared" si="31"/>
        <v>4.625</v>
      </c>
      <c r="B93" s="1">
        <f t="shared" si="29"/>
        <v>0.16122574811142618</v>
      </c>
      <c r="C93" s="1">
        <f t="shared" si="37"/>
        <v>0.16122577165412821</v>
      </c>
      <c r="D93" s="1">
        <f t="shared" si="32"/>
        <v>-5.108143446805679E-2</v>
      </c>
      <c r="E93" s="1">
        <f t="shared" si="33"/>
        <v>-4.9820187792062404E-2</v>
      </c>
      <c r="F93" s="1">
        <f t="shared" si="34"/>
        <v>-4.9851252996420722E-2</v>
      </c>
      <c r="G93" s="1">
        <f t="shared" si="35"/>
        <v>-4.8625590786108341E-2</v>
      </c>
      <c r="H93" s="1">
        <f t="shared" si="36"/>
        <v>-4.9841651138521889E-2</v>
      </c>
      <c r="J93" s="1">
        <f t="shared" si="30"/>
        <v>1.4602321473856018E-7</v>
      </c>
    </row>
    <row r="94" spans="1:10" ht="23.25">
      <c r="A94" s="1">
        <f t="shared" si="31"/>
        <v>4.75</v>
      </c>
      <c r="B94" s="1">
        <f t="shared" si="29"/>
        <v>0.15499554263058851</v>
      </c>
      <c r="C94" s="1">
        <f t="shared" si="37"/>
        <v>0.15499556526181299</v>
      </c>
      <c r="D94" s="1">
        <f t="shared" si="32"/>
        <v>-4.8626061464978713E-2</v>
      </c>
      <c r="E94" s="1">
        <f t="shared" si="33"/>
        <v>-4.7437181748840922E-2</v>
      </c>
      <c r="F94" s="1">
        <f t="shared" si="34"/>
        <v>-4.7466178828978967E-2</v>
      </c>
      <c r="G94" s="1">
        <f t="shared" si="35"/>
        <v>-4.6310529971663815E-2</v>
      </c>
      <c r="H94" s="1">
        <f t="shared" si="36"/>
        <v>-4.745721876538038E-2</v>
      </c>
      <c r="J94" s="1">
        <f t="shared" si="30"/>
        <v>1.4601209875888777E-7</v>
      </c>
    </row>
    <row r="95" spans="1:10" ht="23.25">
      <c r="A95" s="1">
        <f t="shared" si="31"/>
        <v>4.875</v>
      </c>
      <c r="B95" s="1">
        <f t="shared" si="29"/>
        <v>0.14906339116083864</v>
      </c>
      <c r="C95" s="1">
        <f t="shared" si="37"/>
        <v>0.14906341291614045</v>
      </c>
      <c r="D95" s="1">
        <f t="shared" si="32"/>
        <v>-4.6310964925814803E-2</v>
      </c>
      <c r="E95" s="1">
        <f t="shared" si="33"/>
        <v>-4.5189653978958279E-2</v>
      </c>
      <c r="F95" s="1">
        <f t="shared" si="34"/>
        <v>-4.5216738797066176E-2</v>
      </c>
      <c r="G95" s="1">
        <f t="shared" si="35"/>
        <v>-4.4126481333154173E-2</v>
      </c>
      <c r="H95" s="1">
        <f t="shared" si="36"/>
        <v>-4.5208371968502976E-2</v>
      </c>
      <c r="J95" s="1">
        <f t="shared" si="30"/>
        <v>1.4594664485097981E-7</v>
      </c>
    </row>
    <row r="96" spans="1:10" ht="23.25">
      <c r="A96" s="1">
        <f t="shared" si="31"/>
        <v>5</v>
      </c>
      <c r="B96" s="1">
        <f t="shared" si="29"/>
        <v>0.14341234550610973</v>
      </c>
      <c r="C96" s="1">
        <f t="shared" si="37"/>
        <v>0.14341236642007757</v>
      </c>
      <c r="D96" s="1">
        <f t="shared" si="32"/>
        <v>-4.412688358417538E-2</v>
      </c>
      <c r="E96" s="1">
        <f t="shared" si="33"/>
        <v>-4.3068703376557708E-2</v>
      </c>
      <c r="F96" s="1">
        <f t="shared" si="34"/>
        <v>-4.3094018704020819E-2</v>
      </c>
      <c r="G96" s="1">
        <f t="shared" si="35"/>
        <v>-4.206487612810237E-2</v>
      </c>
      <c r="H96" s="1">
        <f t="shared" si="36"/>
        <v>-4.3086200645572476E-2</v>
      </c>
      <c r="J96" s="1">
        <f t="shared" si="30"/>
        <v>1.4583101448844367E-7</v>
      </c>
    </row>
    <row r="97" spans="1:2" ht="23.25">
      <c r="A97" s="1">
        <f t="shared" ref="A97:A104" si="38">A96 + B$53</f>
        <v>5.125</v>
      </c>
      <c r="B97" s="1">
        <f t="shared" ref="B97:B104" si="39">(1 + A97/8)^(-4)</f>
        <v>0.1380265712331796</v>
      </c>
    </row>
    <row r="98" spans="1:2" ht="23.25">
      <c r="A98" s="1">
        <f t="shared" si="38"/>
        <v>5.25</v>
      </c>
      <c r="B98" s="1">
        <f t="shared" si="39"/>
        <v>0.13289126480375532</v>
      </c>
    </row>
    <row r="99" spans="1:2" ht="23.25">
      <c r="A99" s="1">
        <f t="shared" si="38"/>
        <v>5.375</v>
      </c>
      <c r="B99" s="1">
        <f t="shared" si="39"/>
        <v>0.12799257757887134</v>
      </c>
    </row>
    <row r="100" spans="1:2" ht="23.25">
      <c r="A100" s="1">
        <f t="shared" si="38"/>
        <v>5.5</v>
      </c>
      <c r="B100" s="1">
        <f t="shared" si="39"/>
        <v>0.12331754606814303</v>
      </c>
    </row>
    <row r="101" spans="1:2" ht="23.25">
      <c r="A101" s="1">
        <f t="shared" si="38"/>
        <v>5.625</v>
      </c>
      <c r="B101" s="1">
        <f t="shared" si="39"/>
        <v>0.11885402785886393</v>
      </c>
    </row>
    <row r="102" spans="1:2" ht="23.25">
      <c r="A102" s="1">
        <f t="shared" si="38"/>
        <v>5.75</v>
      </c>
      <c r="B102" s="1">
        <f t="shared" si="39"/>
        <v>0.11459064271566149</v>
      </c>
    </row>
    <row r="103" spans="1:2" ht="23.25">
      <c r="A103" s="1">
        <f t="shared" si="38"/>
        <v>5.875</v>
      </c>
      <c r="B103" s="1">
        <f t="shared" si="39"/>
        <v>0.11051671839121086</v>
      </c>
    </row>
    <row r="104" spans="1:2" ht="23.25">
      <c r="A104" s="1">
        <f t="shared" si="38"/>
        <v>6</v>
      </c>
      <c r="B104" s="1">
        <f t="shared" si="39"/>
        <v>0.10662224073302791</v>
      </c>
    </row>
  </sheetData>
  <mergeCells count="4">
    <mergeCell ref="C4:H4"/>
    <mergeCell ref="C14:H14"/>
    <mergeCell ref="C29:H29"/>
    <mergeCell ref="C54:H5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G16" sqref="G16"/>
    </sheetView>
  </sheetViews>
  <sheetFormatPr defaultRowHeight="15"/>
  <cols>
    <col min="1" max="10" width="13.85546875" customWidth="1"/>
  </cols>
  <sheetData>
    <row r="1" spans="1:10" ht="27.75">
      <c r="A1" s="3" t="s">
        <v>9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1" t="s">
        <v>12</v>
      </c>
      <c r="B2" s="1" t="s">
        <v>13</v>
      </c>
      <c r="C2" s="1"/>
      <c r="D2" s="1"/>
      <c r="E2" s="1"/>
      <c r="F2" s="1"/>
      <c r="G2" s="1"/>
      <c r="H2" s="1"/>
      <c r="I2" s="1"/>
      <c r="J2" s="1"/>
    </row>
    <row r="3" spans="1:10" ht="23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>
      <c r="A4" s="1" t="s">
        <v>10</v>
      </c>
      <c r="B4" s="1" t="s">
        <v>11</v>
      </c>
      <c r="C4" s="1" t="s">
        <v>24</v>
      </c>
      <c r="D4" s="1" t="s">
        <v>23</v>
      </c>
      <c r="E4" s="1"/>
      <c r="F4" s="1"/>
      <c r="G4" s="1"/>
      <c r="H4" s="1"/>
      <c r="I4" s="1"/>
      <c r="J4" s="1"/>
    </row>
    <row r="5" spans="1:10" ht="23.25">
      <c r="A5" s="1">
        <v>1</v>
      </c>
      <c r="B5" s="1">
        <v>0.39439014210656076</v>
      </c>
      <c r="C5" s="1">
        <v>0.10319734786823591</v>
      </c>
      <c r="D5" s="1">
        <v>8.04725663475709E-4</v>
      </c>
      <c r="E5" s="1"/>
      <c r="F5" s="1"/>
      <c r="G5" s="1"/>
      <c r="H5" s="1"/>
      <c r="I5" s="1"/>
      <c r="J5" s="1"/>
    </row>
    <row r="6" spans="1:10" ht="23.25">
      <c r="A6" s="1">
        <v>0.5</v>
      </c>
      <c r="B6" s="1">
        <v>0.19204936175944545</v>
      </c>
      <c r="C6" s="1">
        <v>2.0055676479523082E-2</v>
      </c>
      <c r="D6" s="1">
        <v>4.2683013989010299E-5</v>
      </c>
      <c r="E6" s="1"/>
      <c r="F6" s="1"/>
      <c r="G6" s="1"/>
      <c r="H6" s="1"/>
      <c r="I6" s="1"/>
      <c r="J6" s="1"/>
    </row>
    <row r="7" spans="1:10" ht="23.25">
      <c r="A7" s="1">
        <v>0.25</v>
      </c>
      <c r="B7" s="1">
        <v>9.4708722577442075E-2</v>
      </c>
      <c r="C7" s="1">
        <v>4.4843185250921843E-3</v>
      </c>
      <c r="D7" s="1">
        <v>2.4415206196328867E-6</v>
      </c>
      <c r="E7" s="1"/>
      <c r="F7" s="1"/>
      <c r="G7" s="1"/>
      <c r="H7" s="1"/>
      <c r="I7" s="1"/>
      <c r="J7" s="1"/>
    </row>
    <row r="8" spans="1:10" ht="23.25">
      <c r="A8" s="1">
        <v>0.125</v>
      </c>
      <c r="B8" s="1">
        <v>4.7020257158916022E-2</v>
      </c>
      <c r="C8" s="1">
        <v>1.0636668465647413E-3</v>
      </c>
      <c r="D8" s="1">
        <v>1.4583101448844367E-7</v>
      </c>
      <c r="E8" s="1"/>
      <c r="F8" s="1"/>
      <c r="G8" s="1"/>
      <c r="H8" s="1"/>
      <c r="I8" s="1"/>
      <c r="J8" s="1"/>
    </row>
    <row r="9" spans="1:10" ht="23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3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3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23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3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23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23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23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23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23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23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23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23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workbookViewId="0">
      <selection activeCell="C4" sqref="C4:H4"/>
    </sheetView>
  </sheetViews>
  <sheetFormatPr defaultRowHeight="15"/>
  <cols>
    <col min="1" max="20" width="13.5703125" customWidth="1"/>
  </cols>
  <sheetData>
    <row r="1" spans="1:20" ht="27.75">
      <c r="A1" s="3" t="s">
        <v>2</v>
      </c>
      <c r="B1" s="1"/>
      <c r="C1" s="1"/>
      <c r="D1" s="1" t="s">
        <v>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3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3.25">
      <c r="A3" s="5" t="s">
        <v>0</v>
      </c>
      <c r="B3" s="4">
        <v>1</v>
      </c>
      <c r="C3" s="1"/>
      <c r="D3" s="1"/>
      <c r="E3" s="1"/>
      <c r="F3" s="1"/>
      <c r="L3" s="1"/>
      <c r="M3" s="1"/>
      <c r="N3" s="1"/>
      <c r="O3" s="1"/>
      <c r="P3" s="1"/>
      <c r="Q3" s="1"/>
      <c r="R3" s="1"/>
      <c r="S3" s="1"/>
      <c r="T3" s="1"/>
    </row>
    <row r="4" spans="1:20" ht="23.25">
      <c r="A4" s="1"/>
      <c r="B4" s="1"/>
      <c r="C4" s="10" t="s">
        <v>29</v>
      </c>
      <c r="D4" s="10"/>
      <c r="E4" s="11"/>
      <c r="F4" s="11"/>
      <c r="G4" s="11"/>
      <c r="H4" s="11"/>
      <c r="L4" s="1"/>
      <c r="M4" s="1"/>
      <c r="N4" s="1"/>
      <c r="O4" s="1"/>
      <c r="P4" s="1"/>
      <c r="Q4" s="1"/>
      <c r="R4" s="1"/>
      <c r="S4" s="1"/>
      <c r="T4" s="1"/>
    </row>
    <row r="5" spans="1:20" ht="23.25">
      <c r="A5" s="1" t="s">
        <v>7</v>
      </c>
      <c r="B5" s="1" t="b">
        <v>1</v>
      </c>
      <c r="C5" s="1" t="s">
        <v>6</v>
      </c>
      <c r="D5" s="1" t="s">
        <v>15</v>
      </c>
      <c r="E5" s="1" t="s">
        <v>16</v>
      </c>
      <c r="F5" s="1" t="s">
        <v>20</v>
      </c>
      <c r="G5" s="1" t="s">
        <v>21</v>
      </c>
      <c r="H5" s="1" t="s">
        <v>22</v>
      </c>
      <c r="I5" s="2" t="s">
        <v>19</v>
      </c>
      <c r="L5" s="1"/>
      <c r="M5" s="1"/>
      <c r="N5" s="1"/>
      <c r="O5" s="1"/>
      <c r="P5" s="1"/>
      <c r="Q5" s="1"/>
      <c r="R5" s="1"/>
      <c r="S5" s="1"/>
      <c r="T5" s="1"/>
    </row>
    <row r="6" spans="1:20" ht="23.25">
      <c r="A6" s="1">
        <v>0</v>
      </c>
      <c r="B6" s="1">
        <f>(1 + A6/8)^(-4)</f>
        <v>1</v>
      </c>
      <c r="C6" s="1">
        <v>1</v>
      </c>
      <c r="D6" s="1">
        <f xml:space="preserve"> - (C6^1.25)/2</f>
        <v>-0.5</v>
      </c>
      <c r="E6" s="1">
        <f>-1/2 * (C6 + $B$3*D6/2)^1.25</f>
        <v>-0.34897682216328735</v>
      </c>
      <c r="F6" s="1">
        <f>-1/2 * (C6 + $B$3*E6/2)^1.25</f>
        <v>-0.39343588803665619</v>
      </c>
      <c r="G6" s="1">
        <f>-1/2 * (C6 + $B$3*F6)^1.25</f>
        <v>-0.26764916532897026</v>
      </c>
      <c r="H6" s="1">
        <f>1/6 * (D6+2*E6+2*F6+G6)</f>
        <v>-0.37541243095480953</v>
      </c>
      <c r="I6" s="1">
        <f t="shared" ref="I6:I11" si="0">ABS(B6-C6)/B6</f>
        <v>0</v>
      </c>
      <c r="L6" s="1"/>
      <c r="M6" s="1"/>
      <c r="N6" s="1"/>
      <c r="O6" s="1"/>
      <c r="P6" s="1"/>
      <c r="Q6" s="1"/>
      <c r="R6" s="1"/>
      <c r="S6" s="1"/>
      <c r="T6" s="1"/>
    </row>
    <row r="7" spans="1:20" ht="23.25">
      <c r="A7" s="1">
        <f>A6 + B$3</f>
        <v>1</v>
      </c>
      <c r="B7" s="1">
        <f t="shared" ref="B7:B11" si="1">(1 + A7/8)^(-4)</f>
        <v>0.62429507696997411</v>
      </c>
      <c r="C7" s="1">
        <f>C6 + $B$3*H6</f>
        <v>0.62458756904519053</v>
      </c>
      <c r="D7" s="1">
        <f xml:space="preserve"> - (C7^1.25)/2</f>
        <v>-0.27762698376601813</v>
      </c>
      <c r="E7" s="1">
        <f>-1/2 * (C7 + $B$3*D7/2)^1.25</f>
        <v>-0.20277430595382359</v>
      </c>
      <c r="F7" s="1">
        <f>-1/2 * (C7 + $B$3*E7/2)^1.25</f>
        <v>-0.22248723828074554</v>
      </c>
      <c r="G7" s="1">
        <f>-1/2 * (C7 + $B$3*F7)^1.25</f>
        <v>-0.16009878729689861</v>
      </c>
      <c r="H7" s="1">
        <f>1/6 * (D7+2*E7+2*F7+G7)</f>
        <v>-0.21470814325534252</v>
      </c>
      <c r="I7" s="1">
        <f t="shared" si="0"/>
        <v>4.6851574841185129E-4</v>
      </c>
      <c r="L7" s="1"/>
      <c r="M7" s="1"/>
      <c r="N7" s="1"/>
      <c r="O7" s="1"/>
      <c r="P7" s="1"/>
      <c r="Q7" s="1"/>
      <c r="R7" s="1"/>
      <c r="S7" s="1"/>
      <c r="T7" s="1"/>
    </row>
    <row r="8" spans="1:20" ht="23.25">
      <c r="A8" s="1">
        <f t="shared" ref="A8:A10" si="2">A7 + B$3</f>
        <v>2</v>
      </c>
      <c r="B8" s="1">
        <f t="shared" si="1"/>
        <v>0.40960000000000002</v>
      </c>
      <c r="C8" s="1">
        <f t="shared" ref="C8:C11" si="3">C7 + $B$3*H7</f>
        <v>0.40987942578984804</v>
      </c>
      <c r="D8" s="1">
        <f t="shared" ref="D8:D11" si="4" xml:space="preserve"> - (C8^1.25)/2</f>
        <v>-0.16397972480676787</v>
      </c>
      <c r="E8" s="1">
        <f t="shared" ref="E8:E11" si="5">-1/2 * (C8 + $B$3*D8/2)^1.25</f>
        <v>-0.12405934850312304</v>
      </c>
      <c r="F8" s="1">
        <f t="shared" ref="F8:F11" si="6">-1/2 * (C8 + $B$3*E8/2)^1.25</f>
        <v>-0.13357021535766933</v>
      </c>
      <c r="G8" s="1">
        <f t="shared" ref="G8:G11" si="7">-1/2 * (C8 + $B$3*F8)^1.25</f>
        <v>-0.10016458745126375</v>
      </c>
      <c r="H8" s="1">
        <f t="shared" ref="H8:H11" si="8">1/6 * (D8+2*E8+2*F8+G8)</f>
        <v>-0.12990057332993604</v>
      </c>
      <c r="I8" s="1">
        <f t="shared" si="0"/>
        <v>6.8219186974614291E-4</v>
      </c>
      <c r="L8" s="1"/>
      <c r="M8" s="1"/>
      <c r="N8" s="1"/>
      <c r="O8" s="1"/>
      <c r="P8" s="1"/>
      <c r="Q8" s="1"/>
      <c r="R8" s="1"/>
      <c r="S8" s="1"/>
      <c r="T8" s="1"/>
    </row>
    <row r="9" spans="1:20" ht="23.25">
      <c r="A9" s="1">
        <f t="shared" si="2"/>
        <v>3</v>
      </c>
      <c r="B9" s="1">
        <f t="shared" si="1"/>
        <v>0.27976231131753293</v>
      </c>
      <c r="C9" s="1">
        <f t="shared" si="3"/>
        <v>0.279978852459912</v>
      </c>
      <c r="D9" s="1">
        <f t="shared" si="4"/>
        <v>-0.10183018688327408</v>
      </c>
      <c r="E9" s="1">
        <f t="shared" si="5"/>
        <v>-7.9234711971587629E-2</v>
      </c>
      <c r="F9" s="1">
        <f t="shared" si="6"/>
        <v>-8.4149420278171128E-2</v>
      </c>
      <c r="G9" s="1">
        <f t="shared" si="7"/>
        <v>-6.5135456338523051E-2</v>
      </c>
      <c r="H9" s="1">
        <f t="shared" si="8"/>
        <v>-8.2288984620219108E-2</v>
      </c>
      <c r="I9" s="1">
        <f t="shared" si="0"/>
        <v>7.7401827772752144E-4</v>
      </c>
      <c r="L9" s="1"/>
      <c r="M9" s="1"/>
      <c r="N9" s="1"/>
      <c r="O9" s="1"/>
      <c r="P9" s="1"/>
      <c r="Q9" s="1"/>
      <c r="R9" s="1"/>
      <c r="S9" s="1"/>
      <c r="T9" s="1"/>
    </row>
    <row r="10" spans="1:20" ht="23.25">
      <c r="A10" s="1">
        <f t="shared" si="2"/>
        <v>4</v>
      </c>
      <c r="B10" s="1">
        <f t="shared" si="1"/>
        <v>0.19753086419753085</v>
      </c>
      <c r="C10" s="1">
        <f t="shared" si="3"/>
        <v>0.19768986783969289</v>
      </c>
      <c r="D10" s="1">
        <f t="shared" si="4"/>
        <v>-6.5909879581597511E-2</v>
      </c>
      <c r="E10" s="1">
        <f t="shared" si="5"/>
        <v>-5.2474960159551415E-2</v>
      </c>
      <c r="F10" s="1">
        <f t="shared" si="6"/>
        <v>-5.5163196827423155E-2</v>
      </c>
      <c r="G10" s="1">
        <f t="shared" si="7"/>
        <v>-4.3786494876624178E-2</v>
      </c>
      <c r="H10" s="1">
        <f t="shared" si="8"/>
        <v>-5.416211473869513E-2</v>
      </c>
      <c r="I10" s="1">
        <f t="shared" si="0"/>
        <v>8.049559384453106E-4</v>
      </c>
      <c r="L10" s="1"/>
      <c r="M10" s="1"/>
      <c r="N10" s="1"/>
      <c r="O10" s="1"/>
      <c r="P10" s="1"/>
      <c r="Q10" s="1"/>
      <c r="R10" s="1"/>
      <c r="S10" s="1"/>
      <c r="T10" s="1"/>
    </row>
    <row r="11" spans="1:20" ht="23.25">
      <c r="A11" s="1">
        <f>A10 + B$3</f>
        <v>5</v>
      </c>
      <c r="B11" s="1">
        <f t="shared" si="1"/>
        <v>0.14341234550610973</v>
      </c>
      <c r="C11" s="1">
        <f t="shared" si="3"/>
        <v>0.14352775310099775</v>
      </c>
      <c r="D11" s="1">
        <f t="shared" si="4"/>
        <v>-4.41712675409126E-2</v>
      </c>
      <c r="E11" s="1">
        <f t="shared" si="5"/>
        <v>-3.5845255175845497E-2</v>
      </c>
      <c r="F11" s="1">
        <f t="shared" si="6"/>
        <v>-3.7387739375045796E-2</v>
      </c>
      <c r="G11" s="1">
        <f t="shared" si="7"/>
        <v>-3.0291370897483311E-2</v>
      </c>
      <c r="H11" s="1">
        <f t="shared" si="8"/>
        <v>-3.6821437923363086E-2</v>
      </c>
      <c r="I11" s="6">
        <f t="shared" si="0"/>
        <v>8.04725663475709E-4</v>
      </c>
      <c r="J11" s="1" t="s">
        <v>31</v>
      </c>
      <c r="L11" s="1"/>
      <c r="M11" s="1"/>
      <c r="N11" s="1"/>
      <c r="O11" s="1"/>
      <c r="P11" s="1"/>
      <c r="Q11" s="1"/>
      <c r="R11" s="1"/>
      <c r="S11" s="1"/>
      <c r="T11" s="1"/>
    </row>
    <row r="12" spans="1:20" ht="23.25">
      <c r="A12" s="7">
        <v>4</v>
      </c>
      <c r="B12" s="7">
        <f t="shared" ref="B12:B13" si="9">(1 + A12/8)^(-4)</f>
        <v>0.19753086419753085</v>
      </c>
      <c r="C12" s="7">
        <v>0.19753086419753085</v>
      </c>
      <c r="D12" s="7">
        <f t="shared" ref="D12:D13" si="10" xml:space="preserve"> - (C12^1.25)/2</f>
        <v>-6.5843621399176933E-2</v>
      </c>
      <c r="E12" s="7">
        <f t="shared" ref="E12:E13" si="11">-1/2 * (C12 + $B$3*D12/2)^1.25</f>
        <v>-5.2424844565397352E-2</v>
      </c>
      <c r="F12" s="7">
        <f t="shared" ref="F12:F13" si="12">-1/2 * (C12 + $B$3*E12/2)^1.25</f>
        <v>-5.5109332315757861E-2</v>
      </c>
      <c r="G12" s="7">
        <f t="shared" ref="G12:G13" si="13">-1/2 * (C12 + $B$3*F12)^1.25</f>
        <v>-4.374612305197885E-2</v>
      </c>
      <c r="H12" s="7">
        <f t="shared" ref="H12:H13" si="14">1/6 * (D12+2*E12+2*F12+G12)</f>
        <v>-5.4109683035577699E-2</v>
      </c>
      <c r="I12" s="7">
        <f t="shared" ref="I12:I13" si="15">ABS(B12-C12)/B12</f>
        <v>0</v>
      </c>
      <c r="L12" s="1"/>
      <c r="M12" s="1"/>
      <c r="N12" s="1"/>
      <c r="O12" s="1"/>
      <c r="P12" s="1"/>
      <c r="Q12" s="1"/>
      <c r="R12" s="1"/>
      <c r="S12" s="1"/>
      <c r="T12" s="1"/>
    </row>
    <row r="13" spans="1:20" ht="23.25">
      <c r="A13" s="7">
        <f>A12 + B$3</f>
        <v>5</v>
      </c>
      <c r="B13" s="7">
        <f t="shared" si="9"/>
        <v>0.14341234550610973</v>
      </c>
      <c r="C13" s="7">
        <f t="shared" ref="C13" si="16">C12 + $B$3*H12</f>
        <v>0.14342118116195315</v>
      </c>
      <c r="D13" s="7">
        <f t="shared" si="10"/>
        <v>-4.4130273895683053E-2</v>
      </c>
      <c r="E13" s="7">
        <f t="shared" si="11"/>
        <v>-3.5813500222066738E-2</v>
      </c>
      <c r="F13" s="7">
        <f t="shared" si="12"/>
        <v>-3.7353997173105481E-2</v>
      </c>
      <c r="G13" s="7">
        <f t="shared" si="13"/>
        <v>-3.0265391965870064E-2</v>
      </c>
      <c r="H13" s="7">
        <f t="shared" si="14"/>
        <v>-3.678844344198292E-2</v>
      </c>
      <c r="I13" s="8">
        <f t="shared" si="15"/>
        <v>6.1610148082010983E-5</v>
      </c>
      <c r="J13" s="1" t="s">
        <v>30</v>
      </c>
    </row>
    <row r="14" spans="1:20" ht="23.25">
      <c r="A14" s="1"/>
      <c r="B14" s="1"/>
      <c r="C14" s="1"/>
      <c r="D14" s="1"/>
      <c r="E14" s="1"/>
      <c r="F14" s="1"/>
      <c r="G14" s="1"/>
      <c r="H14" s="1"/>
      <c r="I14" s="6"/>
    </row>
    <row r="15" spans="1:20" ht="23.25">
      <c r="A15" s="1"/>
      <c r="B15" s="1"/>
      <c r="C15" s="1"/>
      <c r="D15" s="1"/>
      <c r="E15" s="1"/>
      <c r="F15" s="1"/>
      <c r="G15" s="1"/>
      <c r="H15" s="1"/>
      <c r="I15" s="6"/>
    </row>
    <row r="16" spans="1:20" ht="23.25">
      <c r="A16" s="1"/>
      <c r="B16" s="1"/>
      <c r="C16" s="1"/>
      <c r="D16" s="1"/>
      <c r="E16" s="1"/>
      <c r="F16" s="1"/>
      <c r="G16" s="1"/>
      <c r="H16" s="1"/>
      <c r="I16" s="6"/>
    </row>
    <row r="17" spans="1:9" ht="23.25">
      <c r="A17" s="1"/>
      <c r="B17" s="1"/>
      <c r="C17" s="1"/>
      <c r="D17" s="1"/>
      <c r="E17" s="1"/>
      <c r="F17" s="1"/>
      <c r="G17" s="1"/>
      <c r="H17" s="1"/>
      <c r="I17" s="6"/>
    </row>
    <row r="18" spans="1:9" ht="23.25">
      <c r="A18" s="1"/>
      <c r="B18" s="1"/>
      <c r="C18" s="1"/>
      <c r="D18" s="1"/>
      <c r="E18" s="1"/>
      <c r="F18" s="1"/>
      <c r="G18" s="1"/>
      <c r="H18" s="1"/>
      <c r="I18" s="6"/>
    </row>
    <row r="19" spans="1:9" ht="23.25">
      <c r="A19" s="1"/>
      <c r="B19" s="1"/>
      <c r="C19" s="1"/>
      <c r="D19" s="1"/>
      <c r="E19" s="1"/>
      <c r="F19" s="1"/>
      <c r="G19" s="1"/>
      <c r="H19" s="1"/>
      <c r="I19" s="6"/>
    </row>
    <row r="20" spans="1:9" ht="23.25">
      <c r="A20" s="1"/>
      <c r="B20" s="1"/>
      <c r="C20" s="1"/>
      <c r="D20" s="1"/>
      <c r="E20" s="1"/>
      <c r="F20" s="1"/>
      <c r="G20" s="1"/>
      <c r="H20" s="1"/>
      <c r="I20" s="6"/>
    </row>
    <row r="21" spans="1:9" ht="23.25">
      <c r="A21" s="1"/>
      <c r="B21" s="1"/>
      <c r="C21" s="1"/>
      <c r="D21" s="1"/>
      <c r="E21" s="1"/>
      <c r="F21" s="1"/>
      <c r="G21" s="1"/>
      <c r="H21" s="1"/>
      <c r="I21" s="6"/>
    </row>
    <row r="22" spans="1:9" ht="23.25">
      <c r="A22" s="1"/>
      <c r="B22" s="1"/>
      <c r="C22" s="1"/>
      <c r="D22" s="1"/>
      <c r="E22" s="1"/>
      <c r="F22" s="1"/>
      <c r="G22" s="1"/>
      <c r="H22" s="1"/>
      <c r="I22" s="6"/>
    </row>
    <row r="23" spans="1:9" ht="23.25">
      <c r="A23" s="1"/>
      <c r="B23" s="1"/>
      <c r="C23" s="1"/>
      <c r="D23" s="1"/>
      <c r="E23" s="1"/>
      <c r="F23" s="1"/>
      <c r="G23" s="1"/>
      <c r="H23" s="1"/>
      <c r="I23" s="6"/>
    </row>
    <row r="24" spans="1:9" ht="23.25">
      <c r="A24" s="1"/>
      <c r="B24" s="1"/>
      <c r="C24" s="1"/>
      <c r="D24" s="1"/>
      <c r="E24" s="1"/>
      <c r="F24" s="1"/>
      <c r="G24" s="1"/>
      <c r="H24" s="1"/>
      <c r="I24" s="6"/>
    </row>
    <row r="25" spans="1:9" ht="23.25">
      <c r="A25" s="1"/>
      <c r="B25" s="1"/>
      <c r="C25" s="1"/>
      <c r="D25" s="1"/>
      <c r="E25" s="1"/>
      <c r="F25" s="1"/>
      <c r="G25" s="1"/>
      <c r="H25" s="1"/>
      <c r="I25" s="6"/>
    </row>
    <row r="26" spans="1:9" ht="23.25">
      <c r="A26" s="1"/>
      <c r="B26" s="1"/>
      <c r="C26" s="1"/>
      <c r="D26" s="1"/>
      <c r="E26" s="1"/>
      <c r="F26" s="1"/>
      <c r="G26" s="1"/>
      <c r="H26" s="1"/>
      <c r="I26" s="6"/>
    </row>
    <row r="27" spans="1:9" ht="23.25">
      <c r="A27" s="1"/>
      <c r="B27" s="1"/>
      <c r="C27" s="1"/>
      <c r="D27" s="1"/>
      <c r="E27" s="1"/>
      <c r="F27" s="1"/>
      <c r="G27" s="1"/>
      <c r="H27" s="1"/>
      <c r="I27" s="6"/>
    </row>
    <row r="28" spans="1:9" ht="23.25">
      <c r="A28" s="1"/>
      <c r="B28" s="1"/>
      <c r="C28" s="1"/>
      <c r="D28" s="1"/>
      <c r="E28" s="1"/>
      <c r="F28" s="1"/>
      <c r="G28" s="1"/>
      <c r="H28" s="1"/>
      <c r="I28" s="6"/>
    </row>
    <row r="29" spans="1:9" ht="23.25">
      <c r="A29" s="1"/>
      <c r="B29" s="1"/>
      <c r="C29" s="1"/>
      <c r="D29" s="1"/>
      <c r="E29" s="1"/>
      <c r="F29" s="1"/>
      <c r="G29" s="1"/>
      <c r="H29" s="1"/>
      <c r="I29" s="6"/>
    </row>
    <row r="30" spans="1:9" ht="23.25">
      <c r="A30" s="1"/>
      <c r="B30" s="1"/>
      <c r="C30" s="1"/>
      <c r="D30" s="1"/>
      <c r="E30" s="1"/>
      <c r="F30" s="1"/>
      <c r="G30" s="1"/>
      <c r="H30" s="1"/>
      <c r="I30" s="6"/>
    </row>
    <row r="31" spans="1:9" ht="23.25">
      <c r="A31" s="1"/>
      <c r="B31" s="1"/>
      <c r="C31" s="1"/>
      <c r="D31" s="1"/>
      <c r="E31" s="1"/>
      <c r="F31" s="1"/>
      <c r="G31" s="1"/>
      <c r="H31" s="1"/>
      <c r="I31" s="6"/>
    </row>
    <row r="32" spans="1:9" ht="23.25">
      <c r="A32" s="1"/>
      <c r="B32" s="1"/>
      <c r="C32" s="1"/>
      <c r="D32" s="1"/>
      <c r="E32" s="1"/>
      <c r="F32" s="1"/>
      <c r="G32" s="1"/>
      <c r="H32" s="1"/>
      <c r="I32" s="6"/>
    </row>
    <row r="33" spans="1:9" ht="23.25">
      <c r="A33" s="1"/>
      <c r="B33" s="1"/>
      <c r="C33" s="1"/>
      <c r="D33" s="1"/>
      <c r="E33" s="1"/>
      <c r="F33" s="1"/>
      <c r="G33" s="1"/>
      <c r="H33" s="1"/>
      <c r="I33" s="6"/>
    </row>
    <row r="34" spans="1:9" ht="23.25">
      <c r="A34" s="1"/>
      <c r="B34" s="1"/>
      <c r="C34" s="1"/>
      <c r="D34" s="1"/>
      <c r="E34" s="1"/>
      <c r="F34" s="1"/>
      <c r="G34" s="1"/>
      <c r="H34" s="1"/>
      <c r="I34" s="6"/>
    </row>
    <row r="35" spans="1:9" ht="23.25">
      <c r="A35" s="1"/>
      <c r="B35" s="1"/>
      <c r="C35" s="1"/>
      <c r="D35" s="1"/>
      <c r="E35" s="1"/>
      <c r="F35" s="1"/>
      <c r="G35" s="1"/>
      <c r="H35" s="1"/>
      <c r="I35" s="6"/>
    </row>
    <row r="36" spans="1:9" ht="23.25">
      <c r="A36" s="1"/>
      <c r="B36" s="1"/>
      <c r="C36" s="1"/>
      <c r="D36" s="1"/>
      <c r="E36" s="1"/>
      <c r="F36" s="1"/>
      <c r="G36" s="1"/>
      <c r="H36" s="1"/>
      <c r="I36" s="6"/>
    </row>
    <row r="37" spans="1:9" ht="23.25">
      <c r="A37" s="1"/>
      <c r="B37" s="1"/>
      <c r="C37" s="1"/>
      <c r="D37" s="1"/>
      <c r="E37" s="1"/>
      <c r="F37" s="1"/>
      <c r="G37" s="1"/>
      <c r="H37" s="1"/>
      <c r="I37" s="6"/>
    </row>
    <row r="38" spans="1:9" ht="23.25">
      <c r="A38" s="1"/>
      <c r="B38" s="1"/>
      <c r="C38" s="1"/>
      <c r="D38" s="1"/>
      <c r="E38" s="1"/>
      <c r="F38" s="1"/>
      <c r="G38" s="1"/>
      <c r="H38" s="1"/>
      <c r="I38" s="6"/>
    </row>
    <row r="39" spans="1:9" ht="23.25">
      <c r="A39" s="1"/>
      <c r="B39" s="1"/>
      <c r="C39" s="1"/>
      <c r="D39" s="1"/>
      <c r="E39" s="1"/>
      <c r="F39" s="1"/>
      <c r="G39" s="1"/>
      <c r="H39" s="1"/>
      <c r="I39" s="6"/>
    </row>
    <row r="40" spans="1:9" ht="23.25">
      <c r="A40" s="1"/>
      <c r="B40" s="1"/>
      <c r="C40" s="1"/>
      <c r="D40" s="1"/>
      <c r="E40" s="1"/>
      <c r="F40" s="1"/>
      <c r="G40" s="1"/>
      <c r="H40" s="1"/>
      <c r="I40" s="6"/>
    </row>
    <row r="41" spans="1:9" ht="23.25">
      <c r="A41" s="1"/>
      <c r="B41" s="1"/>
      <c r="C41" s="1"/>
      <c r="D41" s="1"/>
      <c r="E41" s="1"/>
      <c r="F41" s="1"/>
      <c r="G41" s="1"/>
      <c r="H41" s="1"/>
      <c r="I41" s="6"/>
    </row>
    <row r="42" spans="1:9" ht="23.25">
      <c r="A42" s="1"/>
      <c r="B42" s="1"/>
      <c r="C42" s="1"/>
      <c r="D42" s="1"/>
      <c r="E42" s="1"/>
      <c r="F42" s="1"/>
      <c r="G42" s="1"/>
      <c r="H42" s="1"/>
      <c r="I42" s="6"/>
    </row>
    <row r="43" spans="1:9" ht="23.25">
      <c r="A43" s="1"/>
      <c r="B43" s="1"/>
      <c r="C43" s="1"/>
      <c r="D43" s="1"/>
      <c r="E43" s="1"/>
      <c r="F43" s="1"/>
      <c r="G43" s="1"/>
      <c r="H43" s="1"/>
      <c r="I43" s="6"/>
    </row>
    <row r="44" spans="1:9" ht="23.25">
      <c r="A44" s="1"/>
      <c r="B44" s="1"/>
      <c r="C44" s="1"/>
      <c r="D44" s="1"/>
      <c r="E44" s="1"/>
      <c r="F44" s="1"/>
      <c r="G44" s="1"/>
      <c r="H44" s="1"/>
      <c r="I44" s="6"/>
    </row>
    <row r="45" spans="1:9" ht="23.25">
      <c r="A45" s="1"/>
      <c r="B45" s="1"/>
      <c r="C45" s="1"/>
      <c r="D45" s="1"/>
      <c r="E45" s="1"/>
      <c r="F45" s="1"/>
      <c r="G45" s="1"/>
      <c r="H45" s="1"/>
      <c r="I45" s="6"/>
    </row>
    <row r="46" spans="1:9" ht="23.25">
      <c r="A46" s="1"/>
      <c r="B46" s="1"/>
      <c r="C46" s="1"/>
      <c r="D46" s="1"/>
      <c r="E46" s="1"/>
      <c r="F46" s="1"/>
      <c r="G46" s="1"/>
      <c r="H46" s="1"/>
      <c r="I46" s="6"/>
    </row>
    <row r="47" spans="1:9" ht="23.25">
      <c r="A47" s="1"/>
      <c r="B47" s="1"/>
      <c r="C47" s="1"/>
      <c r="D47" s="1"/>
      <c r="E47" s="1"/>
      <c r="F47" s="1"/>
      <c r="G47" s="1"/>
      <c r="H47" s="1"/>
      <c r="I47" s="6"/>
    </row>
    <row r="48" spans="1:9" ht="23.25">
      <c r="A48" s="1"/>
      <c r="B48" s="1"/>
      <c r="C48" s="1"/>
      <c r="D48" s="1"/>
      <c r="E48" s="1"/>
      <c r="F48" s="1"/>
      <c r="G48" s="1"/>
    </row>
    <row r="49" spans="1:7" ht="23.25">
      <c r="A49" s="1"/>
      <c r="B49" s="1"/>
      <c r="C49" s="1"/>
      <c r="D49" s="1"/>
      <c r="E49" s="1"/>
      <c r="F49" s="1"/>
      <c r="G49" s="1"/>
    </row>
    <row r="50" spans="1:7" ht="23.25">
      <c r="A50" s="1"/>
      <c r="B50" s="1"/>
      <c r="C50" s="1"/>
      <c r="D50" s="1"/>
      <c r="E50" s="1"/>
      <c r="F50" s="1"/>
      <c r="G50" s="1"/>
    </row>
    <row r="51" spans="1:7" ht="23.25">
      <c r="A51" s="1"/>
      <c r="B51" s="1"/>
      <c r="C51" s="1"/>
      <c r="D51" s="1"/>
      <c r="E51" s="1"/>
      <c r="F51" s="1"/>
      <c r="G51" s="1"/>
    </row>
    <row r="52" spans="1:7" ht="23.25">
      <c r="A52" s="1"/>
      <c r="B52" s="1"/>
      <c r="C52" s="1"/>
      <c r="D52" s="1"/>
      <c r="E52" s="1"/>
      <c r="F52" s="1"/>
      <c r="G52" s="1"/>
    </row>
    <row r="53" spans="1:7" ht="23.25">
      <c r="A53" s="1"/>
      <c r="B53" s="1"/>
      <c r="C53" s="1"/>
      <c r="D53" s="1"/>
      <c r="E53" s="1"/>
      <c r="F53" s="1"/>
      <c r="G53" s="1"/>
    </row>
    <row r="54" spans="1:7" ht="23.25">
      <c r="A54" s="1"/>
      <c r="B54" s="1"/>
      <c r="C54" s="1"/>
      <c r="D54" s="1"/>
      <c r="E54" s="1"/>
      <c r="F54" s="1"/>
      <c r="G54" s="1"/>
    </row>
    <row r="55" spans="1:7" ht="23.25">
      <c r="A55" s="1"/>
      <c r="B55" s="1"/>
      <c r="C55" s="1"/>
      <c r="D55" s="1"/>
      <c r="E55" s="1"/>
      <c r="F55" s="1"/>
      <c r="G55" s="1"/>
    </row>
    <row r="56" spans="1:7" ht="23.25">
      <c r="A56" s="1"/>
      <c r="B56" s="1"/>
      <c r="C56" s="1"/>
      <c r="D56" s="1"/>
      <c r="E56" s="1"/>
      <c r="F56" s="1"/>
      <c r="G56" s="1"/>
    </row>
    <row r="57" spans="1:7" ht="23.25">
      <c r="A57" s="1"/>
      <c r="B57" s="1"/>
      <c r="C57" s="1"/>
      <c r="D57" s="1"/>
      <c r="E57" s="1"/>
      <c r="F57" s="1"/>
      <c r="G57" s="1"/>
    </row>
  </sheetData>
  <mergeCells count="1">
    <mergeCell ref="C4:H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Euler's</vt:lpstr>
      <vt:lpstr>Mid-Point</vt:lpstr>
      <vt:lpstr>RK-4</vt:lpstr>
      <vt:lpstr>Error Comparison</vt:lpstr>
      <vt:lpstr>RK-4 GlobalError</vt:lpstr>
    </vt:vector>
  </TitlesOfParts>
  <Company>Indian Institute of Technology - Madras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Niket Kaisare</dc:creator>
  <cp:lastModifiedBy>NSK</cp:lastModifiedBy>
  <dcterms:created xsi:type="dcterms:W3CDTF">2010-04-20T14:49:05Z</dcterms:created>
  <dcterms:modified xsi:type="dcterms:W3CDTF">2011-11-24T17:58:53Z</dcterms:modified>
</cp:coreProperties>
</file>